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https://bccr-my.sharepoint.com/personal/ariasgj_supen_fi_cr/Documents/Datos/Carpeta de Trabajo/Presupuesto 2026/Envío a Consulta/"/>
    </mc:Choice>
  </mc:AlternateContent>
  <xr:revisionPtr revIDLastSave="104" documentId="8_{C1F8A664-B997-4D09-A86F-9375BC74288E}" xr6:coauthVersionLast="47" xr6:coauthVersionMax="47" xr10:uidLastSave="{5096D4C3-5CC7-4489-B9E6-43C484752EF0}"/>
  <bookViews>
    <workbookView xWindow="-108" yWindow="-108" windowWidth="23256" windowHeight="12576" xr2:uid="{43BABD97-7D01-4141-AC81-FBAE43C39FC3}"/>
  </bookViews>
  <sheets>
    <sheet name="Hoja1" sheetId="3" r:id="rId1"/>
  </sheets>
  <definedNames>
    <definedName name="base">#REF!</definedName>
    <definedName name="p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6" i="3" l="1"/>
  <c r="K88" i="3" s="1"/>
  <c r="K78" i="3"/>
  <c r="K71" i="3"/>
  <c r="K55" i="3"/>
  <c r="K25" i="3"/>
  <c r="K6" i="3"/>
  <c r="H7" i="3"/>
  <c r="G73" i="3"/>
  <c r="E86" i="3" l="1"/>
  <c r="F86" i="3"/>
  <c r="G7" i="3"/>
  <c r="E78" i="3" l="1"/>
  <c r="E71" i="3"/>
  <c r="E55" i="3"/>
  <c r="E25" i="3"/>
  <c r="E6" i="3"/>
  <c r="F6" i="3"/>
  <c r="F25" i="3"/>
  <c r="F55" i="3"/>
  <c r="F71" i="3"/>
  <c r="F78" i="3"/>
  <c r="H85" i="3"/>
  <c r="H84" i="3"/>
  <c r="H83" i="3"/>
  <c r="H82" i="3"/>
  <c r="H81" i="3"/>
  <c r="H80" i="3"/>
  <c r="H77" i="3"/>
  <c r="H70" i="3"/>
  <c r="H69" i="3"/>
  <c r="H68" i="3"/>
  <c r="H67" i="3"/>
  <c r="H66" i="3"/>
  <c r="H65" i="3"/>
  <c r="H63" i="3"/>
  <c r="H62" i="3"/>
  <c r="H61" i="3"/>
  <c r="H58" i="3"/>
  <c r="H56" i="3"/>
  <c r="H54" i="3"/>
  <c r="H53" i="3"/>
  <c r="H52" i="3"/>
  <c r="H49" i="3"/>
  <c r="H48" i="3"/>
  <c r="H45" i="3"/>
  <c r="H44" i="3"/>
  <c r="H43" i="3"/>
  <c r="H42" i="3"/>
  <c r="H41" i="3"/>
  <c r="H40" i="3"/>
  <c r="H39" i="3"/>
  <c r="H38" i="3"/>
  <c r="H37" i="3"/>
  <c r="H36" i="3"/>
  <c r="H33" i="3"/>
  <c r="H30" i="3"/>
  <c r="H28" i="3"/>
  <c r="H27" i="3"/>
  <c r="H24" i="3"/>
  <c r="H23" i="3"/>
  <c r="H22" i="3"/>
  <c r="H21" i="3"/>
  <c r="H20" i="3"/>
  <c r="H19" i="3"/>
  <c r="H18" i="3"/>
  <c r="H17" i="3"/>
  <c r="H16" i="3"/>
  <c r="H15" i="3"/>
  <c r="H14" i="3"/>
  <c r="H13" i="3"/>
  <c r="H12" i="3"/>
  <c r="H11" i="3"/>
  <c r="H9" i="3"/>
  <c r="H8"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6" i="3"/>
  <c r="G57" i="3"/>
  <c r="G58" i="3"/>
  <c r="G59" i="3"/>
  <c r="G60" i="3"/>
  <c r="G61" i="3"/>
  <c r="G62" i="3"/>
  <c r="G63" i="3"/>
  <c r="G64" i="3"/>
  <c r="G65" i="3"/>
  <c r="G66" i="3"/>
  <c r="G67" i="3"/>
  <c r="G68" i="3"/>
  <c r="G69" i="3"/>
  <c r="G70" i="3"/>
  <c r="G72" i="3"/>
  <c r="G74" i="3"/>
  <c r="G75" i="3"/>
  <c r="G76" i="3"/>
  <c r="G77" i="3"/>
  <c r="G79" i="3"/>
  <c r="G80" i="3"/>
  <c r="G81" i="3"/>
  <c r="G82" i="3"/>
  <c r="G83" i="3"/>
  <c r="G84" i="3"/>
  <c r="G85" i="3"/>
  <c r="G86" i="3"/>
  <c r="G87" i="3"/>
  <c r="G8" i="3"/>
  <c r="G9" i="3"/>
  <c r="G10" i="3"/>
  <c r="G11" i="3"/>
  <c r="G12" i="3"/>
  <c r="G13" i="3"/>
  <c r="G14" i="3"/>
  <c r="G15" i="3"/>
  <c r="G16" i="3"/>
  <c r="G17" i="3"/>
  <c r="G18" i="3"/>
  <c r="G19" i="3"/>
  <c r="G20" i="3"/>
  <c r="G21" i="3"/>
  <c r="G22" i="3"/>
  <c r="G23" i="3"/>
  <c r="G24" i="3"/>
  <c r="E88" i="3" l="1"/>
  <c r="F88" i="3"/>
  <c r="G6" i="3"/>
  <c r="G71" i="3"/>
  <c r="H55" i="3"/>
  <c r="H6" i="3"/>
  <c r="H71" i="3"/>
  <c r="G55" i="3"/>
  <c r="H25" i="3"/>
  <c r="H78" i="3"/>
  <c r="G25" i="3"/>
  <c r="G78" i="3"/>
  <c r="G88" i="3" l="1"/>
  <c r="H88" i="3"/>
</calcChain>
</file>

<file path=xl/sharedStrings.xml><?xml version="1.0" encoding="utf-8"?>
<sst xmlns="http://schemas.openxmlformats.org/spreadsheetml/2006/main" count="273" uniqueCount="269">
  <si>
    <t>CÓDIGO</t>
  </si>
  <si>
    <t>OBJETO DEL GASTO</t>
  </si>
  <si>
    <t>DETALLE *</t>
  </si>
  <si>
    <t>DIFERENCIA ABSOLUTA</t>
  </si>
  <si>
    <t>VARIACIÓN 
PORCENTUAL</t>
  </si>
  <si>
    <t>0</t>
  </si>
  <si>
    <t>REMUNERACIONES</t>
  </si>
  <si>
    <t>0.01.01</t>
  </si>
  <si>
    <t>Remuneraciones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</si>
  <si>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</si>
  <si>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</si>
  <si>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</si>
  <si>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</si>
  <si>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</si>
  <si>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</si>
  <si>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</si>
  <si>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</si>
  <si>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</si>
  <si>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</si>
  <si>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</si>
  <si>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0.03.02</t>
  </si>
  <si>
    <t>Restricciones al ejercicio liberal de la profesión</t>
  </si>
  <si>
    <t>0.03.03</t>
  </si>
  <si>
    <t>Decimotercer mes</t>
  </si>
  <si>
    <t>0.03.04</t>
  </si>
  <si>
    <t>Salario escolar</t>
  </si>
  <si>
    <t>0.03.99</t>
  </si>
  <si>
    <t>Otros incentivos salariales</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</si>
  <si>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</si>
  <si>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</si>
  <si>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</si>
  <si>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</si>
  <si>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</si>
  <si>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0.04.03</t>
  </si>
  <si>
    <t>Contribución patronal al INA</t>
  </si>
  <si>
    <t>0.04.04</t>
  </si>
  <si>
    <t>Contribución patronal al FODESAF</t>
  </si>
  <si>
    <t>0.04.05</t>
  </si>
  <si>
    <t>Contribución patronal al Banco Popular</t>
  </si>
  <si>
    <t>0.05.01</t>
  </si>
  <si>
    <t>Contribución patronal al seguro de pensiones</t>
  </si>
  <si>
    <t>0.05.02</t>
  </si>
  <si>
    <t>Aporte patronal al ROPC</t>
  </si>
  <si>
    <t>0.05.03</t>
  </si>
  <si>
    <t>Aporte patronal al FCL</t>
  </si>
  <si>
    <t>0.05.05</t>
  </si>
  <si>
    <t>Contribución patronal a fondos administrados</t>
  </si>
  <si>
    <t>SERVICIOS</t>
  </si>
  <si>
    <t>Otros alquileres</t>
  </si>
  <si>
    <t>1.02.03</t>
  </si>
  <si>
    <t>Servicio de correo</t>
  </si>
  <si>
    <t>1.02.04</t>
  </si>
  <si>
    <t>Comprende el pago de servicios nacionales e internacionales necesarios para el acceso a los servicios de telefonía, a redes de información como "Internet" y otros servicios similares.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</si>
  <si>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</si>
  <si>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</si>
  <si>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</si>
  <si>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Publicidad y propaganda</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</si>
  <si>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</si>
  <si>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</si>
  <si>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</si>
  <si>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</si>
  <si>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ciencias salud</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</si>
  <si>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</si>
  <si>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</si>
  <si>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</si>
  <si>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Servicios de gestión de Apoyo (Serv. Adm BCCR)</t>
  </si>
  <si>
    <t>1.04.05</t>
  </si>
  <si>
    <t xml:space="preserve">Servicio de desarrollo de sistemas </t>
  </si>
  <si>
    <t>Considera el pago de servicios profesionales o técnicos que se contratan para la elaboración de planes, diseños, diagnósticos y estudios diversos en el campo de la informática.</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</si>
  <si>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</si>
  <si>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</si>
  <si>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</si>
  <si>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</si>
  <si>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</si>
  <si>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</si>
  <si>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</si>
  <si>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</si>
  <si>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</si>
  <si>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</si>
  <si>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</si>
  <si>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</si>
  <si>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</si>
  <si>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</si>
  <si>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</si>
  <si>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</si>
  <si>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</si>
  <si>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</si>
  <si>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</si>
  <si>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</si>
  <si>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1.07.02</t>
  </si>
  <si>
    <t>Actividades de protocolo</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</si>
  <si>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t>
  </si>
  <si>
    <t>1.07.03</t>
  </si>
  <si>
    <t>Gastos de representación</t>
  </si>
  <si>
    <t>Contemplan las sumas, que se asignan a funcionarios debidamente autorizados para la atención oficial de personas ajenas a la institución para la cual laboran. Estas erogaciones están sujetas a la liquidación y a la verificación posterior.</t>
  </si>
  <si>
    <t>1.08.05</t>
  </si>
  <si>
    <t>Mantenimiento  y reparación de equipo de transporte</t>
  </si>
  <si>
    <t>Contempla los gastos por mantenimiento y reparaciones preventivas y habituales de toda clase de equipo de transporte y cualquier otro equipo de naturaleza similar.</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</si>
  <si>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</si>
  <si>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</si>
  <si>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</si>
  <si>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</si>
  <si>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</si>
  <si>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</si>
  <si>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1.08.08</t>
  </si>
  <si>
    <t>Mantenimiento y reparación de equipo de cómputo y sistemas</t>
  </si>
  <si>
    <t>Contempla los gastos por concepto de mantenimiento y reparaciones preventivas y habituales de computadoras tanto la parte física como en el conjunto de programas en funcionamiento, sus equipos auxiliares y otros.</t>
  </si>
  <si>
    <t>1.08.99</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</si>
  <si>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</si>
  <si>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</si>
  <si>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</si>
  <si>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</si>
  <si>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</si>
  <si>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</si>
  <si>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</si>
  <si>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</si>
  <si>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2.01.01</t>
  </si>
  <si>
    <t>Combustibles y lubricantes</t>
  </si>
  <si>
    <t>Abarca toda clase de sustancias, combustibles, lubricantes y aditivos de origen vegetal, animal o mineral tales como gasolina, diésel, carbón mineral, canfín, búnker, gas propano, aceite lubricante para motor, aceite de transmisión, grasas, aceite hidráulico y otros; usados generalmente en equipos de transporte, plantas eléctricas, calderas y otros.</t>
  </si>
  <si>
    <t>2.01.02</t>
  </si>
  <si>
    <t>Productos farmacéuticos y medicinales</t>
  </si>
  <si>
    <t>Contempla cualquier tipo de sustancia o producto natural, sintético o semisintético y toda mezcla de esas sustancias o productos que se utilicen en personas, para el diagnóstico, prevención y curación.</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</si>
  <si>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</si>
  <si>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</si>
  <si>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</si>
  <si>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</si>
  <si>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</si>
  <si>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</si>
  <si>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</si>
  <si>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</si>
  <si>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</si>
  <si>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</si>
  <si>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</si>
  <si>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</si>
  <si>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</si>
  <si>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2.99.01</t>
  </si>
  <si>
    <t>Útiles y materiales de oficina y cómputo</t>
  </si>
  <si>
    <t>2.99.02</t>
  </si>
  <si>
    <t>2.99.03</t>
  </si>
  <si>
    <t xml:space="preserve">Productos de papel, cartón e impresos </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</si>
  <si>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</si>
  <si>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</si>
  <si>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</si>
  <si>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</si>
  <si>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</si>
  <si>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</si>
  <si>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2.99.06</t>
  </si>
  <si>
    <t>Útiles y materiales de resguardo y seguridad</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</si>
  <si>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</si>
  <si>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</si>
  <si>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</si>
  <si>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</si>
  <si>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</si>
  <si>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</si>
  <si>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5</t>
  </si>
  <si>
    <t>BIENES DURADEROS</t>
  </si>
  <si>
    <t>5.01.02</t>
  </si>
  <si>
    <t>Equipo de transporte</t>
  </si>
  <si>
    <t>Corresponde a la compra de equipo que se utiliza para el traslado de personas y carga por vía terrestre, aérea, marítima y fluvial.</t>
  </si>
  <si>
    <t>5.01.04</t>
  </si>
  <si>
    <t>Equipo y Mobiliario de Oficina</t>
  </si>
  <si>
    <t>5.99.03</t>
  </si>
  <si>
    <t>Bienes Intangibles</t>
  </si>
  <si>
    <t>TRANSFERENCIAS CORRIENTES</t>
  </si>
  <si>
    <t>6.02.01</t>
  </si>
  <si>
    <t>Becas a funcionarios</t>
  </si>
  <si>
    <t>6.02.02</t>
  </si>
  <si>
    <t>Becas a terceras personas</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</si>
  <si>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</si>
  <si>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</si>
  <si>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</si>
  <si>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</si>
  <si>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</si>
  <si>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</si>
  <si>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6.06.01</t>
  </si>
  <si>
    <t>Indemnizaciones</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</si>
  <si>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t>
  </si>
  <si>
    <t>Cuotas a Organismos Internacionales</t>
  </si>
  <si>
    <t>TOTAL</t>
  </si>
  <si>
    <t>Cifras en colones</t>
  </si>
  <si>
    <t>1.02.99</t>
  </si>
  <si>
    <t>1.03.03</t>
  </si>
  <si>
    <t>Impresión, encuadernación y otros</t>
  </si>
  <si>
    <t>1.04.02</t>
  </si>
  <si>
    <t>Servicios Jurídicos</t>
  </si>
  <si>
    <t>5.01.07</t>
  </si>
  <si>
    <t>Equipo y mobiliario educacional, deportivo y recreativo</t>
  </si>
  <si>
    <t>6.07.01</t>
  </si>
  <si>
    <t>CUENTAS ESPECIALES</t>
  </si>
  <si>
    <t>Sumas libres sin asignación presupuestaria</t>
  </si>
  <si>
    <t>9.02.01</t>
  </si>
  <si>
    <t xml:space="preserve">Corresponde a erogaciones que se efectúan para la adquisición de equipo y mobiliario para la enseñanza, la práctica de deportes y la realización de actividades culturales y de entretenimiento. Incluye entre otros, el equipo y mobiliario que se utiliza en el desarrollo de las labores educacionales, los que se requieren en los centros de estudio como sillas, pupitres, estantes y vitrinas para las bibliotecas, museos, salas de exposición, de conferencias y otras. </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</si>
  <si>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</si>
  <si>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6.02.03</t>
  </si>
  <si>
    <t>Ayudas a funcionarios</t>
  </si>
  <si>
    <t>1.03.02</t>
  </si>
  <si>
    <t>OBSERVACIÓN</t>
  </si>
  <si>
    <t>Reconocimientos adicionales que la institución destina como remuneración a sus trabajadores por concepto de años laborados en el sector público y de acuerdo con lo que establece el ordenamiento jurídico correspondiente.</t>
  </si>
  <si>
    <t>Compensación económica al servidor al que por legislación vigente se le ha impuesto restricción al ejercicio de la profesión que ostenta en su cargo.</t>
  </si>
  <si>
    <t>Retribución extraordinaria de un mes de salario adicional o proporcional al tiempo laboral que otorga la institución por una sola vez, cada fin de año, a todos sus trabajadores.</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</si>
  <si>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</si>
  <si>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</si>
  <si>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Aporte que las instituciones del Estado en su calidad de patronos destinan al Instituto Mixto de Ayuda Social, para asignarlos a programas sociales de ese Instituto, dirigidos a satisfacer las necesidades básicas de las familias de escasos recursos económicos.</t>
  </si>
  <si>
    <t>Aporte que las instituciones del Estado en su calidad de patronos destinan al Instituto Nacional de Aprendizaje (INA), para la formación y capacitación de los trabajadores.</t>
  </si>
  <si>
    <t>Pagos que instituciones del Estado como patronos, destinan al Fondo de Desarrollo Social y Asignaciones Familiares (FODESAF), para brindar asistencia a personas de escasos recursos económicos.</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</si>
  <si>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</si>
  <si>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Contempla las cuotas que las instituciones del Estado como patronos destinan a la Caja Costarricense de Seguro Social, para financiar el seguro de pensiones de sus trabajadores y pensionados cubiertos por ese seguro.</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</si>
  <si>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</si>
  <si>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</si>
  <si>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Sumas que las instituciones del Estado como patrono aportan a aquellas instituciones de carácter privado que la ley autorice para administrar fondos de asociaciones solidaristas, fondos de pensiones complementarios y otros fondos de capitalización.</t>
  </si>
  <si>
    <t>Incluye el arrendamiento de otros bienes o derechos no contemplados en los conceptos anteriores.</t>
  </si>
  <si>
    <t>Comprende las erogaciones por concepto de servicios profesionales y técnicos para realizar trabajos en el campo de la salud. Incluye los servicios integrales de salud.</t>
  </si>
  <si>
    <t>5.01.99</t>
  </si>
  <si>
    <t>Maquinaria y equipo diverso</t>
  </si>
  <si>
    <t>Contempla el pago de servicio de traslado nacional e internacional de toda clase de correspondencia postal, el alquiler de apartados postales, la adquisición de estampillas y otros servicios conexos.</t>
  </si>
  <si>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
Incluye los contratos para servicios de impresión, relacionados con la publicidad y propaganda institucional tales como: revistas, periódicos, libretas, agendas y similares, así como impresión de artículos como llaveros y lapiceros.</t>
  </si>
  <si>
    <t>Adquisición de equipo y mobiliario para la realización de labores administrativas. Incluye calculadoras, fotocopiadoras, ventiladores, archivadores entre otros. Además considera mobiliario de toda clase, como mesas, sillas, sillones, escritorios, estantes, armarios, muebles para microcomputadoras, etc.</t>
  </si>
  <si>
    <t>Servicio de telecomunicaciones</t>
  </si>
  <si>
    <t xml:space="preserve">Otros servicios básicos </t>
  </si>
  <si>
    <t>Adquisición de materiales y productos que se requieren en la construcción, mantenimiento y reparación de los sistemas eléctricos, telefónicos y de cómputo. Como ejemplo se citan los siguientes: todo tipo de cable, bombillos, tubos, conectores, uniones, cajas octogonales, toma corrientes, cajas telefónicas, memoria RAM, tarjetas para cómputo, abanicos internos de computadoras, entre otros.</t>
  </si>
  <si>
    <t xml:space="preserve">  * Detalle correspondiente a la cuenta </t>
  </si>
  <si>
    <t>Incluye la adquisición y el desarrollo de sistemas informáticos, así como de software especializado. Se contemplan en esta subpartida, las erogaciones por concepto de adiciones y mejoras a sistemas que se encuentran en operación.</t>
  </si>
  <si>
    <t xml:space="preserve">Corresponde al pago de servicios básicos no considerados en los conceptos anteriores, por ejemplo los servicios que brindan las municipalidades como recolección de desechos sólidos, aseo de vías y sitios públicos, alumbrado público y otros. </t>
  </si>
  <si>
    <t xml:space="preserve">Contempla los gastos por concepto de servicios de impresión, fotocopiado, encuadernación y reproducción de revistas, libros, periódicos, comprobantes, títulos valores y papelería en general utilizada en la operación propia de las instituciones. </t>
  </si>
  <si>
    <t xml:space="preserve">Incluye los pagos por servicios profesionales y técnicos para elaborar trabajos en el campo de la abogacía y el notariado. </t>
  </si>
  <si>
    <r>
      <t>Corresponde a los servicios administrativos que brinda el BCCR a las ODMs</t>
    </r>
    <r>
      <rPr>
        <sz val="10"/>
        <color rgb="FFFF0000"/>
        <rFont val="Calibri"/>
        <family val="2"/>
        <scheme val="minor"/>
      </rPr>
      <t>.</t>
    </r>
  </si>
  <si>
    <r>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r>
    <r>
      <rPr>
        <sz val="10"/>
        <color rgb="FFFF0000"/>
        <rFont val="Calibri"/>
        <family val="2"/>
        <scheme val="minor"/>
      </rPr>
      <t>.</t>
    </r>
  </si>
  <si>
    <r>
      <t>Considera los gastos por concepto de compra de repuestos que se usan para el mantenimiento y reparación de maquinaria y equipo así como accesorios, que no incrementen la vida útil del bien y no son capitalizables</t>
    </r>
    <r>
      <rPr>
        <sz val="10"/>
        <color rgb="FFFF0000"/>
        <rFont val="Calibri"/>
        <family val="2"/>
        <scheme val="minor"/>
      </rPr>
      <t>.</t>
    </r>
  </si>
  <si>
    <r>
      <t>Comprende la adquisición de artículos que se requieren para realizar labores de oficina, de cómputo</t>
    </r>
    <r>
      <rPr>
        <sz val="10"/>
        <color rgb="FFFF0000"/>
        <rFont val="Calibri"/>
        <family val="2"/>
        <scheme val="minor"/>
      </rPr>
      <t>.</t>
    </r>
  </si>
  <si>
    <r>
      <t>Útiles y materiales médico</t>
    </r>
    <r>
      <rPr>
        <sz val="10"/>
        <color rgb="FFFF0000"/>
        <rFont val="Calibri"/>
        <family val="2"/>
        <scheme val="minor"/>
      </rPr>
      <t>-</t>
    </r>
    <r>
      <rPr>
        <sz val="10"/>
        <rFont val="Calibri"/>
        <family val="2"/>
        <scheme val="minor"/>
      </rPr>
      <t>hospitalario</t>
    </r>
  </si>
  <si>
    <r>
      <t>Comprende la adquisición de útiles y materiales no capitalizables que se utilizan en las actividades médico-quirúrgicas, de enfermería, farmacia, laboratorio e investigación en general</t>
    </r>
    <r>
      <rPr>
        <sz val="10"/>
        <color rgb="FFFF0000"/>
        <rFont val="Calibri"/>
        <family val="2"/>
        <scheme val="minor"/>
      </rPr>
      <t>.</t>
    </r>
  </si>
  <si>
    <r>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r>
    <r>
      <rPr>
        <sz val="10"/>
        <color rgb="FFFF0000"/>
        <rFont val="Calibri"/>
        <family val="2"/>
        <scheme val="minor"/>
      </rPr>
      <t>.</t>
    </r>
  </si>
  <si>
    <r>
      <t>Incorpora la compra de útiles, materiales y suministros no incluidos en las subpartidas anteriores</t>
    </r>
    <r>
      <rPr>
        <sz val="10"/>
        <color rgb="FFFF0000"/>
        <rFont val="Calibri"/>
        <family val="2"/>
        <scheme val="minor"/>
      </rPr>
      <t>.</t>
    </r>
  </si>
  <si>
    <r>
      <t>Comprende la adquisición de un todo para la brigada de emergencias</t>
    </r>
    <r>
      <rPr>
        <sz val="10"/>
        <color rgb="FFFF0000"/>
        <rFont val="Calibri"/>
        <family val="2"/>
        <scheme val="minor"/>
      </rPr>
      <t>.</t>
    </r>
  </si>
  <si>
    <t>Monto que se destina en forma temporal a funcionarios para que inicien, continúen o completen sus estudios, en el país o en el exterior. Dicha suma puede cubrir parcial o totalmente el costo del estudio. Además, puede incluir los gastos de graduación.</t>
  </si>
  <si>
    <r>
      <t>Reconocimiento semestral, con base en un monto por consumo eléctrico fijo para todos los funcionarios basado en una jornada de 8 horas, por concepto de pago del consumo eléctrico en que incurren los funcionarios por el uso de las computadoras en labores de teletrabajo</t>
    </r>
    <r>
      <rPr>
        <sz val="10"/>
        <color rgb="FFFF0000"/>
        <rFont val="Calibri"/>
        <family val="2"/>
        <scheme val="minor"/>
      </rPr>
      <t>.</t>
    </r>
  </si>
  <si>
    <r>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r>
    <r>
      <rPr>
        <sz val="10"/>
        <color rgb="FFFF0000"/>
        <rFont val="Calibri"/>
        <family val="2"/>
        <scheme val="minor"/>
      </rPr>
      <t>.</t>
    </r>
  </si>
  <si>
    <t>5.01.03</t>
  </si>
  <si>
    <t>Equipo de Comunicación</t>
  </si>
  <si>
    <t>Para visualizar las subpartidas, debe dar clic en el más (+) de la izquierda.</t>
  </si>
  <si>
    <t>Comprende los artículos complementarios capitalizables e indispensables para el funcionamiento de los equipos. Se incluyen en esta subpartida equipo de radio y comunicación, para las brigadas de emergencia</t>
  </si>
  <si>
    <t>PRESUPUESTO
2025</t>
  </si>
  <si>
    <t>PRESUPUESTO 
2026</t>
  </si>
  <si>
    <t>Presupuesto de la SUPEN para el  2026</t>
  </si>
  <si>
    <t>Mantenimiento de otros equipos</t>
  </si>
  <si>
    <t>1.01.99</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</si>
  <si>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
Incorpora la implementación de la Ley Marco de Empleo Público</t>
  </si>
  <si>
    <r>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r>
    <r>
      <rPr>
        <sz val="10"/>
        <color rgb="FFFF0000"/>
        <rFont val="Calibri"/>
        <family val="2"/>
        <scheme val="minor"/>
      </rPr>
      <t>.</t>
    </r>
  </si>
  <si>
    <t xml:space="preserve">Resumen del Análisis de las observaciones </t>
  </si>
  <si>
    <t xml:space="preserve">Presupuesto para aprobación </t>
  </si>
  <si>
    <r>
      <rPr>
        <b/>
        <sz val="10"/>
        <rFont val="Calibri"/>
        <family val="2"/>
        <scheme val="minor"/>
      </rPr>
      <t>JUPEMA</t>
    </r>
    <r>
      <rPr>
        <sz val="10"/>
        <rFont val="Calibri"/>
        <family val="2"/>
        <scheme val="minor"/>
      </rPr>
      <t>: se incluyen recursos a la cuenta: retribuciones por años de servicio y restricciones al ejercicio liberal de la profesión, pluses salariales que evidencian que existe personal que no devenga un salario único, sino que incorpora componentes salariales que pueden incrementar el costo de la planilla institucional.</t>
    </r>
  </si>
  <si>
    <t>En relación con las cuentas 0.03.01 “Retribución por años de servicio” y 0.03.02 “Restricción al ejercicio liberal de la profesión” es preciso indicar que estas cuentas sufren disminuciones del menos 15,87% y del menos 21,8%, respectivamente. Con la entrada en vigor de la columna salarial aplicable al BCCR, estas cuentas por su naturaleza deben mantenerse en el presupuesto dado el ordenamiento jurídico aplicable, según lo establece la Ley de Marco de Empleo Público (LMEP) en el transitorio XI . De esta manera, aprovecho para informar que la actual modalidad de contratación de personal cumple a cabalidad con la normativa aplicable.</t>
  </si>
  <si>
    <t>Respecto a la cuenta 0.03.04 “Salario escolar” se observa un incremento del 89.98%, se debe a la implementación de la nueva columna salarial aplicable al BCCR establecida por MIDEPLAN y publicada en el Diario Oficial La Gaceta el 5 de junio de 2025. Conviene recordar que la aplicación de la LMEP es obligatoria para todas las instituciones públicas, antes de la entrega en vigor, solo se les reconocía a los colaboradores que devengan un salario compuesto, por lo que, en los casos que corresponda, la SUPEN deberá asumir el pago del salario escolar, erogación que se realiza en los primeros meses del año subsiguiente. Se trata de una disposición legal de cumplimiento obligatorio.</t>
  </si>
  <si>
    <t>Referente a la cuenta 1.03.01 “Información”: cabe recordar que la Ley N° 7983, de Protección al Trabajador, en el artículo 38, establece: “Atribuciones del Superintendente de Pensiones, inciso v) Suministrar al público la más amplia información sobre los entes supervisados y la situación del sector.” Esta normativa obliga en cierta medida a la SUPEN no solo a brindar datos y cifras, sino también a promover la educación previsional de la población, a fin de facilitar a la ciudadanía la toma de decisiones informadas. Los recursos asignados a esta partida, aunque limitados, contribuirán de manera significativa a atender dicha necesidad ciudadana.</t>
  </si>
  <si>
    <t>La cuenta de servicios de gestión y apoyo (consultorías), si bien disminuye en un -22.92% con respecto al 2025, incorpora una cantidad importante de recursos por el orden de ¢194 millones</t>
  </si>
  <si>
    <t>Resalta el incremento del 11% en la cuenta de información, la cual presenta una propuesta de presupuesto de ¢71.6 millones.</t>
  </si>
  <si>
    <t>En cuanto a la partida 1.04.04 “Servicios en ciencias económicos y sociales (consultorías)” como es señalado en el oficio, esa partida disminuye en un 22,92% con respecto al 2025. Sin embargo, los recursos ahí asignados resultan necesarios para el desarrollo de actividades propias de SUPEN, que están relacionados con el buen desempeño de la supervisión de los recursos que administran las diferentes instituciones. En este año, dada la restricción de crecimiento en el gasto corriente, establecida por la Ley de Reguladora del Mercado de Valores, esta administración estrecha el gasto, para poder afrontar el crecimiento en otras partidas esenciales, de esa forma cumplir con lo establecido normativamente de crecimiento del gasto corriente.</t>
  </si>
  <si>
    <t>la cuenta de capacitación, que disminuye en un 1.57% e incorpora recursos para el 2026 por ¢124.22 millones.</t>
  </si>
  <si>
    <t>La cuenta 1.07.01 “actividades de capacitación”, como bien se indica, disminuye en un 1,57%, en relación con el 2025. La capacitación es fundamental en instituciones como la SUPEN, encargadas de la supervisión y de la emisión de normativa en materia de pensiones. Resulta indispensable que el personal se mantenga actualizado y competente frente a las nuevas tendencias. Por ello, los recursos presupuestados constituyen un elemento básico para garantizar la calidad técnica de la institución.</t>
  </si>
  <si>
    <t>Se podría sugerir valorar esos incrementos según la necesidad, oportunidad y conveniencia para el 2026 con motivo de las proyecciones para la economía, inflación y el déficit fiscal esperado.</t>
  </si>
  <si>
    <t xml:space="preserve">Con respecto a las cuentas 1.04.04 “Servicios de gestión de Apoyo (Serv. Adm BCCR)”; 1.04.05 “Servicio de desarrollo de sistemas” y 1.04.99 “Otros servicios de gestión y apoyo”, es necesario recordar que estas tres cuentas corresponden a los servicios que el Banco Central de Costa Rica brinda a la SUPEN, son servicios por demanda, el consumo dependerá de la necesidad que en el período se vaya presentado, se presupuesta de conformidad con una demanda proyectada de servicios para el año. </t>
  </si>
  <si>
    <t>Dentro de esta partida resalta el presupuesto destinado a bienes intangibles, el cual muestra una propuesta de presupuesto de ¢78.59 millones, con un crecimiento del 45% con respecto al 2025.</t>
  </si>
  <si>
    <t>La cuenta 5.99.03 “Bienes intangibles” al respecto, le informo que el BCCR tiene la política de capitalizar los gastos en que incurren los proyectos informáticos que se desarrollen a lo interno, para luego amortizarlos de conformidad con los años de vida declarados previamente, para este período entran en esa condición dos proyectos de suma importancia para la SUPEN, como lo son Supervisión Consolidada y atención de Consultas Quejas y Denuncias. Es esa la razón del incremento reflejado del 45% para el 2026</t>
  </si>
  <si>
    <t>Resaltan : becas a funcionarios con un presupuesto de ¢7 millones</t>
  </si>
  <si>
    <t>Resaltan : becas a terceras personas por ¢3 millones</t>
  </si>
  <si>
    <t>Resaltan : ayudas a funcionarios por ¢945.000</t>
  </si>
  <si>
    <t>La cuenta 6.02.01 “Becas a funcionarios” tiene asignado un monto de siete millones de colones, el propósito de este rubro es tener la previsión para que funcionarios previamente seleccionados, tengan la oportunidad de perfeccionarse en algún tema de interés para la SUPEN, a efectos de que luego finalizada la capacitación transmitan el conocimiento adquirido al equipo de trabajo. Para la formulación presupuestaria se respectó la política de austeridad dictada por las autoridades superiores.</t>
  </si>
  <si>
    <t>En relación con la cuenta 6.02.02 “Becas a terceras personas” consiste en tener un disponible para pagar la ayuda de diez mil colones diarios a los estudiantes de todas las universidades que están dispuestos a hacer la práctica profesional de en la SUPEN. Esta experiencia ha resultado sumamente valiosa, dado el aporte que los estudiantes brindan a la institución</t>
  </si>
  <si>
    <t>Para la cuenta 6.02.03 “Ayuda a funcionarios” la Supen como Órgano de Desconcentración Máxima del BCCR adopta las medidas que el Ente Emisión promulgue, al respecto mediante resolución gerencial número GER-RES-0069-2022 de las 13:00 horas del 08 de junio de 2022, se aprobó el reconocimiento semestral de un monto igual, con base en un consumo eléctrico fijo para todos los funcionarios basado en una jornada de 8 horas, por concepto de pago del consumo eléctrico en que estos incurren por el uso de las computadoras en labores de teletrabajo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</si>
</sst>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1" formatCode="_-* #,##0_-;\-* #,##0_-;_-* &quot;-&quot;_-;_-@_-"/>
    <numFmt numFmtId="43" formatCode="_-* #,##0.00_-;\-* #,##0.00_-;_-* &quot;-&quot;??_-;_-@_-"/>
    <numFmt numFmtId="164" formatCode="&quot;¢&quot;#,##0.00_);[Red]\(&quot;¢&quot;#,##0.00\)"/>
    <numFmt numFmtId="165" formatCode="&quot;¢&quot;#,##0_);[Red]\(&quot;¢&quot;#,##0\)"/>
  </numFmts>
  <fonts count="17" x14ac:knownFonts="1">
    <font>
      <sz val="10"/>
      <name val="Arial"/>
      <family val="2"/>
    </font>
    <font>
      <sz val="11"/>
      <color theme="1"/>
      <name val="Calibri"/>
      <family val="2"/>
      <scheme val="minor"/>
    </font>
    <font>
      <sz val="10"/>
      <name val="Arial"/>
      <family val="2"/>
    </font>
    <font>
      <sz val="10"/>
      <name val="Arial"/>
      <family val="2"/>
    </font>
    <font>
      <sz val="8"/>
      <name val="Arial"/>
      <family val="2"/>
    </font>
    <font>
      <b/>
      <sz val="11"/>
      <color theme="0"/>
      <name val="Calibri"/>
      <family val="2"/>
      <scheme val="minor"/>
    </font>
    <font>
      <sz val="11"/>
      <color theme="0"/>
      <name val="Calibri"/>
      <family val="2"/>
      <scheme val="minor"/>
    </font>
    <font>
      <sz val="12"/>
      <name val="Calibri"/>
      <family val="2"/>
      <scheme val="minor"/>
    </font>
    <font>
      <sz val="10"/>
      <name val="Calibri"/>
      <family val="2"/>
      <scheme val="minor"/>
    </font>
    <font>
      <b/>
      <sz val="14"/>
      <name val="Calibri"/>
      <family val="2"/>
      <scheme val="minor"/>
    </font>
    <font>
      <b/>
      <sz val="10"/>
      <name val="Calibri"/>
      <family val="2"/>
      <scheme val="minor"/>
    </font>
    <font>
      <sz val="10"/>
      <color rgb="FFFF0000"/>
      <name val="Calibri"/>
      <family val="2"/>
      <scheme val="minor"/>
    </font>
    <font>
      <i/>
      <sz val="10"/>
      <name val="Calibri"/>
      <family val="2"/>
      <scheme val="minor"/>
    </font>
    <font>
      <sz val="10"/>
      <color indexed="10"/>
      <name val="Calibri"/>
      <family val="2"/>
      <scheme val="minor"/>
    </font>
    <font>
      <b/>
      <sz val="12"/>
      <color theme="0"/>
      <name val="Calibri"/>
      <family val="2"/>
      <scheme val="minor"/>
    </font>
    <font>
      <b/>
      <sz val="20"/>
      <name val="Calibri"/>
      <family val="2"/>
      <scheme val="minor"/>
    </font>
    <font>
      <sz val="14"/>
      <name val="Calibri"/>
      <family val="2"/>
      <scheme val="minor"/>
    </font>
  </fonts>
  <fills count="6">
    <fill>
      <patternFill patternType="none"/>
    </fill>
    <fill>
      <patternFill patternType="gray125"/>
    </fill>
    <fill>
      <patternFill patternType="solid">
        <fgColor rgb="FF0D559A"/>
        <bgColor indexed="64"/>
      </patternFill>
    </fill>
    <fill>
      <patternFill patternType="solid">
        <fgColor rgb="FF009585"/>
        <bgColor indexed="64"/>
      </patternFill>
    </fill>
    <fill>
      <patternFill patternType="solid">
        <fgColor theme="0" tint="-4.9989318521683403E-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3">
    <xf numFmtId="0" fontId="0"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42">
    <xf numFmtId="0" fontId="0" fillId="0" borderId="0" xfId="0"/>
    <xf numFmtId="0" fontId="7" fillId="0" borderId="0" xfId="0" applyFont="1"/>
    <xf numFmtId="0" fontId="7" fillId="0" borderId="0" xfId="0" applyFont="1" applyAlignment="1">
      <alignment horizontal="center"/>
    </xf>
    <xf numFmtId="165" fontId="7" fillId="0" borderId="0" xfId="0" applyNumberFormat="1" applyFont="1"/>
    <xf numFmtId="0" fontId="8" fillId="0" borderId="0" xfId="0" applyFont="1"/>
    <xf numFmtId="0" fontId="9" fillId="0" borderId="0" xfId="0" applyFont="1" applyAlignment="1">
      <alignment horizontal="center" vertical="center"/>
    </xf>
    <xf numFmtId="0" fontId="9" fillId="0" borderId="0" xfId="0" applyFont="1" applyAlignment="1">
      <alignment horizontal="centerContinuous" vertical="center" wrapText="1"/>
    </xf>
    <xf numFmtId="165" fontId="9" fillId="0" borderId="0" xfId="0" applyNumberFormat="1" applyFont="1" applyAlignment="1">
      <alignment horizontal="centerContinuous" vertical="center" wrapText="1"/>
    </xf>
    <xf numFmtId="164" fontId="9" fillId="0" borderId="0" xfId="0" applyNumberFormat="1" applyFont="1" applyAlignment="1">
      <alignment horizontal="centerContinuous" vertical="center" wrapText="1"/>
    </xf>
    <xf numFmtId="0" fontId="8" fillId="0" borderId="0" xfId="0" applyFont="1" applyAlignment="1">
      <alignment horizontal="center" vertical="top"/>
    </xf>
    <xf numFmtId="0" fontId="12" fillId="0" borderId="0" xfId="0" applyFont="1" applyAlignment="1">
      <alignment vertical="center" wrapText="1"/>
    </xf>
    <xf numFmtId="0" fontId="8" fillId="0" borderId="0" xfId="0" applyFont="1" applyAlignment="1">
      <alignment vertical="top" wrapText="1"/>
    </xf>
    <xf numFmtId="165" fontId="8" fillId="0" borderId="0" xfId="0" applyNumberFormat="1" applyFont="1" applyAlignment="1">
      <alignment vertical="top" wrapText="1"/>
    </xf>
    <xf numFmtId="3" fontId="8" fillId="0" borderId="0" xfId="0" applyNumberFormat="1" applyFont="1" applyAlignment="1">
      <alignment vertical="top" wrapText="1"/>
    </xf>
    <xf numFmtId="0" fontId="13" fillId="0" borderId="0" xfId="0" applyFont="1" applyAlignment="1">
      <alignment vertical="top" wrapText="1"/>
    </xf>
    <xf numFmtId="0" fontId="13" fillId="0" borderId="0" xfId="0" applyFont="1"/>
    <xf numFmtId="4" fontId="8" fillId="0" borderId="0" xfId="0" applyNumberFormat="1" applyFont="1" applyAlignment="1">
      <alignment vertical="top" wrapText="1"/>
    </xf>
    <xf numFmtId="10" fontId="8" fillId="0" borderId="0" xfId="1" applyNumberFormat="1" applyFont="1"/>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7" fontId="5" fillId="3" borderId="1" xfId="0" applyNumberFormat="1" applyFont="1" applyFill="1" applyBorder="1" applyAlignment="1" applyProtection="1">
      <alignment horizontal="right" vertical="center" wrapText="1"/>
      <protection hidden="1"/>
    </xf>
    <xf numFmtId="10" fontId="6" fillId="3" borderId="1" xfId="1" applyNumberFormat="1" applyFont="1" applyFill="1" applyBorder="1" applyAlignment="1" applyProtection="1">
      <alignment horizontal="center" vertical="center" wrapText="1"/>
      <protection hidden="1"/>
    </xf>
    <xf numFmtId="10" fontId="5" fillId="3"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0" fontId="10" fillId="0" borderId="1" xfId="0" applyFont="1" applyBorder="1" applyAlignment="1" applyProtection="1">
      <alignment vertical="center" wrapText="1"/>
      <protection hidden="1"/>
    </xf>
    <xf numFmtId="0" fontId="8" fillId="0" borderId="1" xfId="0" applyFont="1" applyBorder="1" applyAlignment="1" applyProtection="1">
      <alignment vertical="center" wrapText="1"/>
      <protection hidden="1"/>
    </xf>
    <xf numFmtId="7" fontId="8" fillId="0" borderId="1" xfId="0" applyNumberFormat="1" applyFont="1" applyBorder="1" applyAlignment="1" applyProtection="1">
      <alignment vertical="center" wrapText="1"/>
      <protection hidden="1"/>
    </xf>
    <xf numFmtId="7" fontId="8" fillId="0" borderId="1" xfId="0" applyNumberFormat="1" applyFont="1" applyBorder="1" applyAlignment="1" applyProtection="1">
      <alignment horizontal="right" vertical="center" wrapText="1"/>
      <protection hidden="1"/>
    </xf>
    <xf numFmtId="10" fontId="8" fillId="0" borderId="1" xfId="1" applyNumberFormat="1" applyFont="1" applyBorder="1" applyAlignment="1" applyProtection="1">
      <alignment horizontal="center" vertical="center" wrapText="1"/>
      <protection hidden="1"/>
    </xf>
    <xf numFmtId="10" fontId="8" fillId="0" borderId="1" xfId="1" applyNumberFormat="1" applyFont="1" applyBorder="1" applyAlignment="1" applyProtection="1">
      <alignment horizontal="center" vertical="center" wrapText="1"/>
      <protection locked="0"/>
    </xf>
    <xf numFmtId="10" fontId="5" fillId="3" borderId="1" xfId="1" applyNumberFormat="1" applyFont="1" applyFill="1" applyBorder="1" applyAlignment="1" applyProtection="1">
      <alignment horizontal="center" vertical="center" wrapText="1"/>
      <protection hidden="1"/>
    </xf>
    <xf numFmtId="10" fontId="8" fillId="0" borderId="1" xfId="1" applyNumberFormat="1" applyFont="1" applyBorder="1" applyAlignment="1" applyProtection="1">
      <alignment horizontal="left" vertical="center" wrapText="1"/>
      <protection locked="0"/>
    </xf>
    <xf numFmtId="0" fontId="15" fillId="5" borderId="0" xfId="0" applyFont="1" applyFill="1" applyAlignment="1">
      <alignment horizontal="left" vertical="center" wrapText="1"/>
    </xf>
    <xf numFmtId="0" fontId="15" fillId="5" borderId="0" xfId="0" applyFont="1" applyFill="1" applyAlignment="1">
      <alignment horizontal="left" vertical="center"/>
    </xf>
    <xf numFmtId="0" fontId="16" fillId="4" borderId="0" xfId="0" applyFont="1" applyFill="1" applyAlignment="1">
      <alignment horizontal="left" vertical="center"/>
    </xf>
    <xf numFmtId="0" fontId="8" fillId="0" borderId="0" xfId="0" applyFont="1" applyAlignment="1">
      <alignment horizontal="left" vertical="center" wrapText="1"/>
    </xf>
    <xf numFmtId="10" fontId="8" fillId="0" borderId="2" xfId="1" applyNumberFormat="1" applyFont="1" applyBorder="1" applyAlignment="1" applyProtection="1">
      <alignment horizontal="left" vertical="center" wrapText="1"/>
      <protection locked="0"/>
    </xf>
    <xf numFmtId="10" fontId="8" fillId="0" borderId="3" xfId="1" applyNumberFormat="1" applyFont="1" applyBorder="1" applyAlignment="1" applyProtection="1">
      <alignment horizontal="left" vertical="center" wrapText="1"/>
      <protection locked="0"/>
    </xf>
    <xf numFmtId="10" fontId="8" fillId="0" borderId="4" xfId="1" applyNumberFormat="1" applyFont="1" applyBorder="1" applyAlignment="1" applyProtection="1">
      <alignment horizontal="left" vertical="center" wrapText="1"/>
      <protection locked="0"/>
    </xf>
  </cellXfs>
  <cellStyles count="43">
    <cellStyle name="Millares [0] 2" xfId="10" xr:uid="{CF3E84FD-5355-4F3F-8AA0-9B294E057F60}"/>
    <cellStyle name="Millares [0] 2 2" xfId="28" xr:uid="{E261B7DE-57A4-4DBA-BF72-C06CC3D333C9}"/>
    <cellStyle name="Millares [0] 3" xfId="6" xr:uid="{1D29C9E5-17E3-42F4-8E03-5DC3F14F943E}"/>
    <cellStyle name="Millares 10" xfId="20" xr:uid="{2B5B42AF-BA27-4C66-B929-5551204D6023}"/>
    <cellStyle name="Millares 10 2" xfId="38" xr:uid="{97E6C093-184C-4734-A918-EFB335C879E4}"/>
    <cellStyle name="Millares 11" xfId="21" xr:uid="{679274A3-3995-4767-A936-79F0CF118700}"/>
    <cellStyle name="Millares 11 2" xfId="39" xr:uid="{D1890AAD-FC01-4B89-8320-B3E97C2E9AF5}"/>
    <cellStyle name="Millares 12" xfId="22" xr:uid="{6C4C3A99-560B-4738-B7A6-411464369A09}"/>
    <cellStyle name="Millares 12 2" xfId="40" xr:uid="{02B37594-4018-4B59-9D10-412B5463A87F}"/>
    <cellStyle name="Millares 13" xfId="23" xr:uid="{F17B3181-9064-45FC-B42F-5F0FC4C8CB72}"/>
    <cellStyle name="Millares 13 2" xfId="41" xr:uid="{B2E01FAD-824B-449B-BEC1-382D7D51A701}"/>
    <cellStyle name="Millares 2" xfId="9" xr:uid="{371E2DED-157B-4FD6-B297-1785D12D139A}"/>
    <cellStyle name="Millares 2 2" xfId="27" xr:uid="{57E7677F-A3EE-47F4-AD39-2BF49FB84428}"/>
    <cellStyle name="Millares 3" xfId="14" xr:uid="{26781627-D953-4A06-8738-56C68C67DD07}"/>
    <cellStyle name="Millares 3 2" xfId="32" xr:uid="{087BDD7C-B86B-4051-8218-71C46895B7CF}"/>
    <cellStyle name="Millares 4" xfId="17" xr:uid="{D9B200B6-3BF5-4A27-B720-1833D8697CAC}"/>
    <cellStyle name="Millares 4 2" xfId="35" xr:uid="{5A11DD44-6E9D-42C5-A664-45B6DFA60FC1}"/>
    <cellStyle name="Millares 5" xfId="16" xr:uid="{9FC2E4DF-5930-447C-B900-F79AE54834C6}"/>
    <cellStyle name="Millares 5 2" xfId="34" xr:uid="{2EF6C673-57A5-4994-834B-2505407C239A}"/>
    <cellStyle name="Millares 6" xfId="19" xr:uid="{368668B1-1BE8-4D74-850B-241E614C4911}"/>
    <cellStyle name="Millares 6 2" xfId="37" xr:uid="{9D3EF4B4-773E-4B2F-896D-4CBB2C2D27A6}"/>
    <cellStyle name="Millares 7" xfId="18" xr:uid="{622456B0-28CA-4CD0-B573-581CFAE0C51D}"/>
    <cellStyle name="Millares 7 2" xfId="36" xr:uid="{AB244E1B-B483-41E8-9824-7F94A4E8372E}"/>
    <cellStyle name="Millares 8" xfId="13" xr:uid="{93B1B9D7-FBD3-4732-A03F-CE1C19F64BC9}"/>
    <cellStyle name="Millares 8 2" xfId="31" xr:uid="{1F52EAF7-BB46-4B45-A646-F89572766566}"/>
    <cellStyle name="Millares 9" xfId="15" xr:uid="{551B4957-97F9-4F69-8751-AFB80D5D9376}"/>
    <cellStyle name="Millares 9 2" xfId="33" xr:uid="{A847A9DF-251A-48E2-850E-79575D8E7A2E}"/>
    <cellStyle name="Normal" xfId="0" builtinId="0"/>
    <cellStyle name="Normal 2" xfId="3" xr:uid="{FCB2B833-7937-4F8F-9783-8867971F2202}"/>
    <cellStyle name="Normal 2 3" xfId="4" xr:uid="{C71FD356-DD87-456E-AA24-D1118F7ECD3B}"/>
    <cellStyle name="Normal 2 8 3 4 2 3 2 2" xfId="7" xr:uid="{5B1957D6-F071-4A33-985A-2094A6886435}"/>
    <cellStyle name="Normal 2 8 3 4 2 3 2 2 2" xfId="11" xr:uid="{515D00CA-FE6D-40C7-8A3F-78F8E03EF4BF}"/>
    <cellStyle name="Normal 2 8 3 4 2 3 2 2 2 2" xfId="29" xr:uid="{E70FEF17-E04F-478A-8338-2CB875541DBD}"/>
    <cellStyle name="Normal 2 8 3 4 2 3 2 2 3" xfId="25" xr:uid="{422035B3-13A8-4188-BCD7-20895010C3D5}"/>
    <cellStyle name="Normal 2 8 3 4 2 3 2 2 4" xfId="8" xr:uid="{F1D649F6-B3E1-4082-85A6-5EA628C90B9B}"/>
    <cellStyle name="Normal 2 8 3 4 2 3 2 2 4 2" xfId="12" xr:uid="{A4B8118D-5BF6-464E-907B-745894079F2C}"/>
    <cellStyle name="Normal 2 8 3 4 2 3 2 2 4 2 2" xfId="30" xr:uid="{52FE2697-9C66-423F-B1A9-67A788272BC7}"/>
    <cellStyle name="Normal 2 8 3 4 2 3 2 2 4 3" xfId="26" xr:uid="{0CC3FCFD-20C6-4256-BD3E-F27B714C6858}"/>
    <cellStyle name="Normal 3" xfId="5" xr:uid="{AF52E813-DCE0-4029-A8FA-3781F45EE783}"/>
    <cellStyle name="Normal 4" xfId="24" xr:uid="{3FBEB0CE-CF59-4815-87B0-E6F6B91B86B6}"/>
    <cellStyle name="Normal 4 2" xfId="42" xr:uid="{3BB2F9A7-22BC-4B4D-BB97-17ADB9224015}"/>
    <cellStyle name="Normal 5" xfId="2" xr:uid="{AA0EEBEA-E774-4996-901C-A0904505210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22412</xdr:colOff>
      <xdr:row>1</xdr:row>
      <xdr:rowOff>134905</xdr:rowOff>
    </xdr:from>
    <xdr:to>
      <xdr:col>9</xdr:col>
      <xdr:colOff>47900</xdr:colOff>
      <xdr:row>3</xdr:row>
      <xdr:rowOff>326552</xdr:rowOff>
    </xdr:to>
    <xdr:pic>
      <xdr:nvPicPr>
        <xdr:cNvPr id="3" name="Imagen 2">
          <a:extLst>
            <a:ext uri="{FF2B5EF4-FFF2-40B4-BE49-F238E27FC236}">
              <a16:creationId xmlns:a16="http://schemas.microsoft.com/office/drawing/2014/main" id="{D2284F98-1042-4538-A0E5-E552329376B0}"/>
            </a:ext>
          </a:extLst>
        </xdr:cNvPr>
        <xdr:cNvPicPr>
          <a:picLocks noChangeAspect="1"/>
        </xdr:cNvPicPr>
      </xdr:nvPicPr>
      <xdr:blipFill>
        <a:blip xmlns:r="http://schemas.openxmlformats.org/officeDocument/2006/relationships" r:embed="rId1"/>
        <a:stretch>
          <a:fillRect/>
        </a:stretch>
      </xdr:blipFill>
      <xdr:spPr>
        <a:xfrm>
          <a:off x="12998824" y="329140"/>
          <a:ext cx="3346726" cy="109558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3FCA-CCC8-49CE-846C-AA2385533200}">
  <dimension ref="A1:K91"/>
  <sheetViews>
    <sheetView showGridLines="0" tabSelected="1" topLeftCell="A5" zoomScale="90" zoomScaleNormal="90" workbookViewId="0">
      <pane xSplit="3" ySplit="2" topLeftCell="E7" activePane="bottomRight" state="frozen"/>
      <selection activeCell="A5" sqref="A5"/>
      <selection pane="topRight" activeCell="D5" sqref="D5"/>
      <selection pane="bottomLeft" activeCell="A7" sqref="A7"/>
      <selection pane="bottomRight" activeCell="I9" sqref="I9"/>
    </sheetView>
  </sheetViews>
  <sheetFormatPr baseColWidth="10" defaultColWidth="11.44140625" defaultRowHeight="13.8" outlineLevelRow="1" x14ac:dyDescent="0.3"/>
  <cols>
    <col min="1" max="1" width="3.44140625" style="4" customWidth="1"/>
    <col min="2" max="2" width="13.44140625" style="9" customWidth="1"/>
    <col min="3" max="3" width="39.44140625" style="11" customWidth="1"/>
    <col min="4" max="4" width="72" style="11" customWidth="1"/>
    <col min="5" max="5" width="20.88671875" style="12" customWidth="1"/>
    <col min="6" max="6" width="22.109375" style="11" customWidth="1"/>
    <col min="7" max="7" width="18.109375" style="11" customWidth="1"/>
    <col min="8" max="8" width="14.21875" style="4" customWidth="1"/>
    <col min="9" max="9" width="47.5546875" style="4" customWidth="1"/>
    <col min="10" max="10" width="46.44140625" style="4" customWidth="1"/>
    <col min="11" max="11" width="20.109375" style="4" customWidth="1"/>
    <col min="12" max="16384" width="11.44140625" style="4"/>
  </cols>
  <sheetData>
    <row r="1" spans="1:11" s="1" customFormat="1" ht="15.6" x14ac:dyDescent="0.3">
      <c r="B1" s="2"/>
      <c r="E1" s="3"/>
    </row>
    <row r="2" spans="1:11" s="1" customFormat="1" ht="35.549999999999997" customHeight="1" x14ac:dyDescent="0.3">
      <c r="A2" s="4"/>
      <c r="B2" s="35" t="s">
        <v>243</v>
      </c>
      <c r="C2" s="36"/>
      <c r="D2" s="36"/>
      <c r="E2" s="36"/>
      <c r="F2" s="36"/>
      <c r="G2" s="36"/>
      <c r="H2" s="36"/>
    </row>
    <row r="3" spans="1:11" ht="36" customHeight="1" x14ac:dyDescent="0.3">
      <c r="B3" s="37" t="s">
        <v>179</v>
      </c>
      <c r="C3" s="37"/>
      <c r="D3" s="37"/>
      <c r="E3" s="37"/>
      <c r="F3" s="37"/>
      <c r="G3" s="37"/>
      <c r="H3" s="37"/>
    </row>
    <row r="4" spans="1:11" ht="39" customHeight="1" x14ac:dyDescent="0.3">
      <c r="B4" s="5"/>
      <c r="C4" s="6"/>
      <c r="D4" s="6"/>
      <c r="E4" s="7"/>
      <c r="F4" s="8"/>
      <c r="G4" s="8"/>
    </row>
    <row r="5" spans="1:11" ht="43.5" customHeight="1" x14ac:dyDescent="0.3">
      <c r="B5" s="18" t="s">
        <v>0</v>
      </c>
      <c r="C5" s="19" t="s">
        <v>1</v>
      </c>
      <c r="D5" s="19" t="s">
        <v>2</v>
      </c>
      <c r="E5" s="19" t="s">
        <v>241</v>
      </c>
      <c r="F5" s="19" t="s">
        <v>242</v>
      </c>
      <c r="G5" s="19" t="s">
        <v>3</v>
      </c>
      <c r="H5" s="19" t="s">
        <v>4</v>
      </c>
      <c r="I5" s="20" t="s">
        <v>196</v>
      </c>
      <c r="J5" s="20" t="s">
        <v>248</v>
      </c>
      <c r="K5" s="20" t="s">
        <v>249</v>
      </c>
    </row>
    <row r="6" spans="1:11" ht="20.55" customHeight="1" x14ac:dyDescent="0.3">
      <c r="B6" s="21" t="s">
        <v>5</v>
      </c>
      <c r="C6" s="22" t="s">
        <v>6</v>
      </c>
      <c r="D6" s="22"/>
      <c r="E6" s="23">
        <f>SUM(E7:E24)</f>
        <v>3346753586.04</v>
      </c>
      <c r="F6" s="23">
        <f>SUM(F7:F24)</f>
        <v>3557257805.8800001</v>
      </c>
      <c r="G6" s="23">
        <f>+F6-E6</f>
        <v>210504219.84000015</v>
      </c>
      <c r="H6" s="24">
        <f>+F6/E6-1</f>
        <v>6.2898033699898548E-2</v>
      </c>
      <c r="I6" s="25"/>
      <c r="J6" s="25"/>
      <c r="K6" s="23">
        <f>SUM(K7:K24)</f>
        <v>3557257805.8800001</v>
      </c>
    </row>
    <row r="7" spans="1:11" ht="69" outlineLevel="1" x14ac:dyDescent="0.3">
      <c r="B7" s="26" t="s">
        <v>7</v>
      </c>
      <c r="C7" s="27" t="s">
        <v>8</v>
      </c>
      <c r="D7" s="28" t="s">
        <v>246</v>
      </c>
      <c r="E7" s="29">
        <v>2054721030</v>
      </c>
      <c r="F7" s="29">
        <v>2165523606.8400002</v>
      </c>
      <c r="G7" s="30">
        <f>+F7-E7</f>
        <v>110802576.84000015</v>
      </c>
      <c r="H7" s="31">
        <f>+F7/E7-1</f>
        <v>5.3925849408374527E-2</v>
      </c>
      <c r="I7" s="32"/>
      <c r="J7" s="32"/>
      <c r="K7" s="29">
        <v>2165523606.8400002</v>
      </c>
    </row>
    <row r="8" spans="1:11" ht="41.4" outlineLevel="1" x14ac:dyDescent="0.3">
      <c r="B8" s="26" t="s">
        <v>9</v>
      </c>
      <c r="C8" s="27" t="s">
        <v>10</v>
      </c>
      <c r="D8" s="28" t="s">
        <v>11</v>
      </c>
      <c r="E8" s="29">
        <v>2400000</v>
      </c>
      <c r="F8" s="29">
        <v>2500000</v>
      </c>
      <c r="G8" s="30">
        <f t="shared" ref="G8:G70" si="0">+F8-E8</f>
        <v>100000</v>
      </c>
      <c r="H8" s="31">
        <f t="shared" ref="H8:H71" si="1">+F8/E8-1</f>
        <v>4.1666666666666741E-2</v>
      </c>
      <c r="I8" s="32"/>
      <c r="J8" s="32"/>
      <c r="K8" s="29">
        <v>2500000</v>
      </c>
    </row>
    <row r="9" spans="1:11" ht="41.4" outlineLevel="1" x14ac:dyDescent="0.3">
      <c r="B9" s="26" t="s">
        <v>12</v>
      </c>
      <c r="C9" s="27" t="s">
        <v>13</v>
      </c>
      <c r="D9" s="28" t="s">
        <v>14</v>
      </c>
      <c r="E9" s="29">
        <v>45000000</v>
      </c>
      <c r="F9" s="29">
        <v>20000000</v>
      </c>
      <c r="G9" s="30">
        <f t="shared" si="0"/>
        <v>-25000000</v>
      </c>
      <c r="H9" s="31">
        <f t="shared" si="1"/>
        <v>-0.55555555555555558</v>
      </c>
      <c r="I9" s="32"/>
      <c r="J9" s="32"/>
      <c r="K9" s="29">
        <v>20000000</v>
      </c>
    </row>
    <row r="10" spans="1:11" ht="74.400000000000006" customHeight="1" outlineLevel="1" x14ac:dyDescent="0.3">
      <c r="B10" s="26" t="s">
        <v>15</v>
      </c>
      <c r="C10" s="27" t="s">
        <v>16</v>
      </c>
      <c r="D10" s="28" t="s">
        <v>17</v>
      </c>
      <c r="E10" s="29">
        <v>0</v>
      </c>
      <c r="F10" s="29">
        <v>0</v>
      </c>
      <c r="G10" s="30">
        <f t="shared" si="0"/>
        <v>0</v>
      </c>
      <c r="H10" s="31">
        <v>0</v>
      </c>
      <c r="I10" s="32"/>
      <c r="J10" s="32"/>
      <c r="K10" s="29">
        <v>0</v>
      </c>
    </row>
    <row r="11" spans="1:11" ht="183.6" customHeight="1" outlineLevel="1" x14ac:dyDescent="0.3">
      <c r="B11" s="26" t="s">
        <v>18</v>
      </c>
      <c r="C11" s="27" t="s">
        <v>19</v>
      </c>
      <c r="D11" s="28" t="s">
        <v>197</v>
      </c>
      <c r="E11" s="29">
        <v>94531448.040000021</v>
      </c>
      <c r="F11" s="29">
        <v>79531449</v>
      </c>
      <c r="G11" s="30">
        <f t="shared" si="0"/>
        <v>-14999999.040000021</v>
      </c>
      <c r="H11" s="31">
        <f t="shared" si="1"/>
        <v>-0.15867734337099038</v>
      </c>
      <c r="I11" s="39" t="s">
        <v>250</v>
      </c>
      <c r="J11" s="39" t="s">
        <v>251</v>
      </c>
      <c r="K11" s="29">
        <v>79531449</v>
      </c>
    </row>
    <row r="12" spans="1:11" ht="27.6" outlineLevel="1" x14ac:dyDescent="0.3">
      <c r="B12" s="26" t="s">
        <v>20</v>
      </c>
      <c r="C12" s="27" t="s">
        <v>21</v>
      </c>
      <c r="D12" s="28" t="s">
        <v>198</v>
      </c>
      <c r="E12" s="29">
        <v>45871506.959999986</v>
      </c>
      <c r="F12" s="29">
        <v>35871507</v>
      </c>
      <c r="G12" s="30">
        <f t="shared" si="0"/>
        <v>-9999999.959999986</v>
      </c>
      <c r="H12" s="31">
        <f t="shared" si="1"/>
        <v>-0.21800024945158225</v>
      </c>
      <c r="I12" s="40"/>
      <c r="J12" s="40"/>
      <c r="K12" s="29">
        <v>35871507</v>
      </c>
    </row>
    <row r="13" spans="1:11" ht="27.6" outlineLevel="1" x14ac:dyDescent="0.3">
      <c r="B13" s="26" t="s">
        <v>22</v>
      </c>
      <c r="C13" s="27" t="s">
        <v>23</v>
      </c>
      <c r="D13" s="28" t="s">
        <v>199</v>
      </c>
      <c r="E13" s="29">
        <v>198738336.96000001</v>
      </c>
      <c r="F13" s="29">
        <v>210998020.08000001</v>
      </c>
      <c r="G13" s="30">
        <f t="shared" si="0"/>
        <v>12259683.120000005</v>
      </c>
      <c r="H13" s="31">
        <f t="shared" si="1"/>
        <v>6.1687560173493416E-2</v>
      </c>
      <c r="I13" s="32"/>
      <c r="J13" s="32"/>
      <c r="K13" s="29">
        <v>210998020.08000001</v>
      </c>
    </row>
    <row r="14" spans="1:11" ht="178.8" customHeight="1" outlineLevel="1" x14ac:dyDescent="0.3">
      <c r="B14" s="26" t="s">
        <v>24</v>
      </c>
      <c r="C14" s="27" t="s">
        <v>25</v>
      </c>
      <c r="D14" s="28" t="s">
        <v>200</v>
      </c>
      <c r="E14" s="29">
        <v>102481875.95999999</v>
      </c>
      <c r="F14" s="29">
        <v>194695488.96000001</v>
      </c>
      <c r="G14" s="30">
        <f t="shared" si="0"/>
        <v>92213613.000000015</v>
      </c>
      <c r="H14" s="31">
        <f t="shared" si="1"/>
        <v>0.89980410815266687</v>
      </c>
      <c r="I14" s="34" t="s">
        <v>250</v>
      </c>
      <c r="J14" s="34" t="s">
        <v>252</v>
      </c>
      <c r="K14" s="29">
        <v>194695488.96000001</v>
      </c>
    </row>
    <row r="15" spans="1:11" ht="64.05" customHeight="1" outlineLevel="1" x14ac:dyDescent="0.3">
      <c r="B15" s="26" t="s">
        <v>26</v>
      </c>
      <c r="C15" s="27" t="s">
        <v>27</v>
      </c>
      <c r="D15" s="28" t="s">
        <v>201</v>
      </c>
      <c r="E15" s="29">
        <v>39854160</v>
      </c>
      <c r="F15" s="29">
        <v>33854160</v>
      </c>
      <c r="G15" s="30">
        <f t="shared" si="0"/>
        <v>-6000000</v>
      </c>
      <c r="H15" s="31">
        <f t="shared" si="1"/>
        <v>-0.15054890129411835</v>
      </c>
      <c r="I15" s="32"/>
      <c r="J15" s="32"/>
      <c r="K15" s="29">
        <v>33854160</v>
      </c>
    </row>
    <row r="16" spans="1:11" ht="96.6" outlineLevel="1" x14ac:dyDescent="0.3">
      <c r="B16" s="26" t="s">
        <v>28</v>
      </c>
      <c r="C16" s="27" t="s">
        <v>29</v>
      </c>
      <c r="D16" s="28" t="s">
        <v>30</v>
      </c>
      <c r="E16" s="29">
        <v>220599554.03999996</v>
      </c>
      <c r="F16" s="29">
        <v>234207801.96000001</v>
      </c>
      <c r="G16" s="30">
        <f t="shared" si="0"/>
        <v>13608247.920000046</v>
      </c>
      <c r="H16" s="31">
        <f t="shared" si="1"/>
        <v>6.1687558613706672E-2</v>
      </c>
      <c r="I16" s="32"/>
      <c r="J16" s="32"/>
      <c r="K16" s="29">
        <v>234207801.96000001</v>
      </c>
    </row>
    <row r="17" spans="2:11" ht="41.4" outlineLevel="1" x14ac:dyDescent="0.3">
      <c r="B17" s="26" t="s">
        <v>31</v>
      </c>
      <c r="C17" s="27" t="s">
        <v>32</v>
      </c>
      <c r="D17" s="28" t="s">
        <v>202</v>
      </c>
      <c r="E17" s="29">
        <v>11924302.08</v>
      </c>
      <c r="F17" s="29">
        <v>12659883.960000001</v>
      </c>
      <c r="G17" s="30">
        <f t="shared" si="0"/>
        <v>735581.88000000082</v>
      </c>
      <c r="H17" s="31">
        <f t="shared" si="1"/>
        <v>6.1687625411113389E-2</v>
      </c>
      <c r="I17" s="32"/>
      <c r="J17" s="32"/>
      <c r="K17" s="29">
        <v>12659883.960000001</v>
      </c>
    </row>
    <row r="18" spans="2:11" ht="27.6" outlineLevel="1" x14ac:dyDescent="0.3">
      <c r="B18" s="26" t="s">
        <v>33</v>
      </c>
      <c r="C18" s="27" t="s">
        <v>34</v>
      </c>
      <c r="D18" s="28" t="s">
        <v>203</v>
      </c>
      <c r="E18" s="29">
        <v>35772903</v>
      </c>
      <c r="F18" s="29">
        <v>37979646.119999997</v>
      </c>
      <c r="G18" s="30">
        <f t="shared" si="0"/>
        <v>2206743.1199999973</v>
      </c>
      <c r="H18" s="31">
        <f t="shared" si="1"/>
        <v>6.1687560553863818E-2</v>
      </c>
      <c r="I18" s="32"/>
      <c r="J18" s="32"/>
      <c r="K18" s="29">
        <v>37979646.119999997</v>
      </c>
    </row>
    <row r="19" spans="2:11" ht="41.4" outlineLevel="1" x14ac:dyDescent="0.3">
      <c r="B19" s="26" t="s">
        <v>35</v>
      </c>
      <c r="C19" s="27" t="s">
        <v>36</v>
      </c>
      <c r="D19" s="28" t="s">
        <v>204</v>
      </c>
      <c r="E19" s="29">
        <v>119243003.04000001</v>
      </c>
      <c r="F19" s="29">
        <v>126598812.95999999</v>
      </c>
      <c r="G19" s="30">
        <f t="shared" si="0"/>
        <v>7355809.9199999869</v>
      </c>
      <c r="H19" s="31">
        <f t="shared" si="1"/>
        <v>6.1687560129062513E-2</v>
      </c>
      <c r="I19" s="32"/>
      <c r="J19" s="32"/>
      <c r="K19" s="29">
        <v>126598812.95999999</v>
      </c>
    </row>
    <row r="20" spans="2:11" ht="55.2" outlineLevel="1" x14ac:dyDescent="0.3">
      <c r="B20" s="26" t="s">
        <v>37</v>
      </c>
      <c r="C20" s="27" t="s">
        <v>38</v>
      </c>
      <c r="D20" s="28" t="s">
        <v>205</v>
      </c>
      <c r="E20" s="29">
        <v>11924302.08</v>
      </c>
      <c r="F20" s="29">
        <v>12659883.960000001</v>
      </c>
      <c r="G20" s="30">
        <f t="shared" si="0"/>
        <v>735581.88000000082</v>
      </c>
      <c r="H20" s="31">
        <f t="shared" si="1"/>
        <v>6.1687625411113389E-2</v>
      </c>
      <c r="I20" s="32"/>
      <c r="J20" s="32"/>
      <c r="K20" s="29">
        <v>12659883.960000001</v>
      </c>
    </row>
    <row r="21" spans="2:11" ht="46.95" customHeight="1" outlineLevel="1" x14ac:dyDescent="0.3">
      <c r="B21" s="26" t="s">
        <v>39</v>
      </c>
      <c r="C21" s="27" t="s">
        <v>40</v>
      </c>
      <c r="D21" s="28" t="s">
        <v>206</v>
      </c>
      <c r="E21" s="29">
        <v>129259415.99999999</v>
      </c>
      <c r="F21" s="29">
        <v>141284275.08000001</v>
      </c>
      <c r="G21" s="30">
        <f t="shared" si="0"/>
        <v>12024859.080000028</v>
      </c>
      <c r="H21" s="31">
        <f t="shared" si="1"/>
        <v>9.3028882940334734E-2</v>
      </c>
      <c r="I21" s="32"/>
      <c r="J21" s="32"/>
      <c r="K21" s="29">
        <v>141284275.08000001</v>
      </c>
    </row>
    <row r="22" spans="2:11" ht="69" outlineLevel="1" x14ac:dyDescent="0.3">
      <c r="B22" s="26" t="s">
        <v>41</v>
      </c>
      <c r="C22" s="27" t="s">
        <v>42</v>
      </c>
      <c r="D22" s="28" t="s">
        <v>207</v>
      </c>
      <c r="E22" s="29">
        <v>71545803.960000008</v>
      </c>
      <c r="F22" s="29">
        <v>75959289.959999993</v>
      </c>
      <c r="G22" s="30">
        <f t="shared" si="0"/>
        <v>4413485.9999999851</v>
      </c>
      <c r="H22" s="31">
        <f t="shared" si="1"/>
        <v>6.1687558958279265E-2</v>
      </c>
      <c r="I22" s="32"/>
      <c r="J22" s="32"/>
      <c r="K22" s="29">
        <v>75959289.959999993</v>
      </c>
    </row>
    <row r="23" spans="2:11" ht="69" outlineLevel="1" x14ac:dyDescent="0.3">
      <c r="B23" s="26" t="s">
        <v>43</v>
      </c>
      <c r="C23" s="27" t="s">
        <v>44</v>
      </c>
      <c r="D23" s="28" t="s">
        <v>208</v>
      </c>
      <c r="E23" s="29">
        <v>35772903</v>
      </c>
      <c r="F23" s="29">
        <v>37979646.119999997</v>
      </c>
      <c r="G23" s="30">
        <f t="shared" si="0"/>
        <v>2206743.1199999973</v>
      </c>
      <c r="H23" s="31">
        <f t="shared" si="1"/>
        <v>6.1687560553863818E-2</v>
      </c>
      <c r="I23" s="32"/>
      <c r="J23" s="32"/>
      <c r="K23" s="29">
        <v>37979646.119999997</v>
      </c>
    </row>
    <row r="24" spans="2:11" ht="41.4" outlineLevel="1" x14ac:dyDescent="0.3">
      <c r="B24" s="26" t="s">
        <v>45</v>
      </c>
      <c r="C24" s="27" t="s">
        <v>46</v>
      </c>
      <c r="D24" s="28" t="s">
        <v>209</v>
      </c>
      <c r="E24" s="29">
        <v>127113040.92</v>
      </c>
      <c r="F24" s="29">
        <v>134954333.88</v>
      </c>
      <c r="G24" s="30">
        <f t="shared" si="0"/>
        <v>7841292.9599999934</v>
      </c>
      <c r="H24" s="31">
        <f t="shared" si="1"/>
        <v>6.1687557022060302E-2</v>
      </c>
      <c r="I24" s="32"/>
      <c r="J24" s="32"/>
      <c r="K24" s="29">
        <v>134954333.88</v>
      </c>
    </row>
    <row r="25" spans="2:11" ht="19.05" customHeight="1" x14ac:dyDescent="0.3">
      <c r="B25" s="21">
        <v>1</v>
      </c>
      <c r="C25" s="22" t="s">
        <v>47</v>
      </c>
      <c r="D25" s="22"/>
      <c r="E25" s="23">
        <f>SUM(E26:E54)</f>
        <v>2357536586.6199999</v>
      </c>
      <c r="F25" s="23">
        <f>SUM(F26:F54)</f>
        <v>2455349519.6199999</v>
      </c>
      <c r="G25" s="23">
        <f t="shared" si="0"/>
        <v>97812933</v>
      </c>
      <c r="H25" s="24">
        <f t="shared" si="1"/>
        <v>4.1489465552784655E-2</v>
      </c>
      <c r="I25" s="25"/>
      <c r="J25" s="25"/>
      <c r="K25" s="23">
        <f>SUM(K26:K54)</f>
        <v>2455349519.6199999</v>
      </c>
    </row>
    <row r="26" spans="2:11" ht="38.549999999999997" customHeight="1" outlineLevel="1" x14ac:dyDescent="0.3">
      <c r="B26" s="26" t="s">
        <v>245</v>
      </c>
      <c r="C26" s="27" t="s">
        <v>48</v>
      </c>
      <c r="D26" s="28" t="s">
        <v>210</v>
      </c>
      <c r="E26" s="29">
        <v>4500000</v>
      </c>
      <c r="F26" s="29">
        <v>4500000</v>
      </c>
      <c r="G26" s="30">
        <f t="shared" si="0"/>
        <v>0</v>
      </c>
      <c r="H26" s="31">
        <v>1</v>
      </c>
      <c r="I26" s="32"/>
      <c r="J26" s="32"/>
      <c r="K26" s="29">
        <v>4500000</v>
      </c>
    </row>
    <row r="27" spans="2:11" ht="55.5" customHeight="1" outlineLevel="1" x14ac:dyDescent="0.3">
      <c r="B27" s="26" t="s">
        <v>49</v>
      </c>
      <c r="C27" s="27" t="s">
        <v>50</v>
      </c>
      <c r="D27" s="28" t="s">
        <v>214</v>
      </c>
      <c r="E27" s="29">
        <v>60000</v>
      </c>
      <c r="F27" s="29">
        <v>60000</v>
      </c>
      <c r="G27" s="30">
        <f t="shared" si="0"/>
        <v>0</v>
      </c>
      <c r="H27" s="31">
        <f t="shared" si="1"/>
        <v>0</v>
      </c>
      <c r="I27" s="32"/>
      <c r="J27" s="32"/>
      <c r="K27" s="29">
        <v>60000</v>
      </c>
    </row>
    <row r="28" spans="2:11" ht="54.45" customHeight="1" outlineLevel="1" x14ac:dyDescent="0.3">
      <c r="B28" s="26" t="s">
        <v>51</v>
      </c>
      <c r="C28" s="27" t="s">
        <v>217</v>
      </c>
      <c r="D28" s="28" t="s">
        <v>52</v>
      </c>
      <c r="E28" s="29">
        <v>3700000</v>
      </c>
      <c r="F28" s="29">
        <v>3976000</v>
      </c>
      <c r="G28" s="30">
        <f t="shared" si="0"/>
        <v>276000</v>
      </c>
      <c r="H28" s="31">
        <f t="shared" si="1"/>
        <v>7.4594594594594499E-2</v>
      </c>
      <c r="I28" s="32"/>
      <c r="J28" s="32"/>
      <c r="K28" s="29">
        <v>3976000</v>
      </c>
    </row>
    <row r="29" spans="2:11" ht="60" customHeight="1" outlineLevel="1" x14ac:dyDescent="0.3">
      <c r="B29" s="26" t="s">
        <v>180</v>
      </c>
      <c r="C29" s="27" t="s">
        <v>218</v>
      </c>
      <c r="D29" s="28" t="s">
        <v>222</v>
      </c>
      <c r="E29" s="29">
        <v>0</v>
      </c>
      <c r="F29" s="29">
        <v>0</v>
      </c>
      <c r="G29" s="30">
        <f t="shared" si="0"/>
        <v>0</v>
      </c>
      <c r="H29" s="31">
        <v>0</v>
      </c>
      <c r="I29" s="32"/>
      <c r="J29" s="32"/>
      <c r="K29" s="29">
        <v>0</v>
      </c>
    </row>
    <row r="30" spans="2:11" ht="179.4" outlineLevel="1" x14ac:dyDescent="0.3">
      <c r="B30" s="26" t="s">
        <v>53</v>
      </c>
      <c r="C30" s="27" t="s">
        <v>54</v>
      </c>
      <c r="D30" s="28" t="s">
        <v>55</v>
      </c>
      <c r="E30" s="29">
        <v>64500000</v>
      </c>
      <c r="F30" s="29">
        <v>71600000</v>
      </c>
      <c r="G30" s="30">
        <f t="shared" si="0"/>
        <v>7100000</v>
      </c>
      <c r="H30" s="31">
        <f t="shared" si="1"/>
        <v>0.11007751937984489</v>
      </c>
      <c r="I30" s="34" t="s">
        <v>255</v>
      </c>
      <c r="J30" s="34" t="s">
        <v>253</v>
      </c>
      <c r="K30" s="29">
        <v>71600000</v>
      </c>
    </row>
    <row r="31" spans="2:11" ht="138" outlineLevel="1" x14ac:dyDescent="0.3">
      <c r="B31" s="26" t="s">
        <v>195</v>
      </c>
      <c r="C31" s="27" t="s">
        <v>56</v>
      </c>
      <c r="D31" s="28" t="s">
        <v>215</v>
      </c>
      <c r="E31" s="29">
        <v>3000000</v>
      </c>
      <c r="F31" s="29">
        <v>3000000</v>
      </c>
      <c r="G31" s="30">
        <f t="shared" si="0"/>
        <v>0</v>
      </c>
      <c r="H31" s="31">
        <v>1</v>
      </c>
      <c r="I31" s="32"/>
      <c r="J31" s="32"/>
      <c r="K31" s="29">
        <v>3000000</v>
      </c>
    </row>
    <row r="32" spans="2:11" ht="41.4" outlineLevel="1" x14ac:dyDescent="0.3">
      <c r="B32" s="26" t="s">
        <v>181</v>
      </c>
      <c r="C32" s="27" t="s">
        <v>182</v>
      </c>
      <c r="D32" s="28" t="s">
        <v>223</v>
      </c>
      <c r="E32" s="29">
        <v>1300000</v>
      </c>
      <c r="F32" s="29">
        <v>1300000</v>
      </c>
      <c r="G32" s="30">
        <f t="shared" si="0"/>
        <v>0</v>
      </c>
      <c r="H32" s="31">
        <v>0</v>
      </c>
      <c r="I32" s="32"/>
      <c r="J32" s="32"/>
      <c r="K32" s="29">
        <v>1300000</v>
      </c>
    </row>
    <row r="33" spans="2:11" ht="54.45" customHeight="1" outlineLevel="1" x14ac:dyDescent="0.3">
      <c r="B33" s="26" t="s">
        <v>57</v>
      </c>
      <c r="C33" s="27" t="s">
        <v>58</v>
      </c>
      <c r="D33" s="28" t="s">
        <v>59</v>
      </c>
      <c r="E33" s="29">
        <v>73548000</v>
      </c>
      <c r="F33" s="29">
        <v>64893000</v>
      </c>
      <c r="G33" s="30">
        <f t="shared" si="0"/>
        <v>-8655000</v>
      </c>
      <c r="H33" s="31">
        <f t="shared" si="1"/>
        <v>-0.11767825093816286</v>
      </c>
      <c r="I33" s="32"/>
      <c r="J33" s="32"/>
      <c r="K33" s="29">
        <v>64893000</v>
      </c>
    </row>
    <row r="34" spans="2:11" ht="57" customHeight="1" outlineLevel="1" x14ac:dyDescent="0.3">
      <c r="B34" s="26" t="s">
        <v>60</v>
      </c>
      <c r="C34" s="27" t="s">
        <v>61</v>
      </c>
      <c r="D34" s="28" t="s">
        <v>211</v>
      </c>
      <c r="E34" s="29">
        <v>770000</v>
      </c>
      <c r="F34" s="29">
        <v>1000000</v>
      </c>
      <c r="G34" s="30">
        <f t="shared" si="0"/>
        <v>230000</v>
      </c>
      <c r="H34" s="31">
        <v>1</v>
      </c>
      <c r="I34" s="32"/>
      <c r="J34" s="32"/>
      <c r="K34" s="29">
        <v>1000000</v>
      </c>
    </row>
    <row r="35" spans="2:11" ht="37.950000000000003" customHeight="1" outlineLevel="1" x14ac:dyDescent="0.3">
      <c r="B35" s="26" t="s">
        <v>183</v>
      </c>
      <c r="C35" s="27" t="s">
        <v>184</v>
      </c>
      <c r="D35" s="28" t="s">
        <v>224</v>
      </c>
      <c r="E35" s="29">
        <v>25000000</v>
      </c>
      <c r="F35" s="29">
        <v>25000000</v>
      </c>
      <c r="G35" s="30">
        <f t="shared" si="0"/>
        <v>0</v>
      </c>
      <c r="H35" s="31">
        <v>0</v>
      </c>
      <c r="I35" s="32"/>
      <c r="J35" s="32"/>
      <c r="K35" s="29">
        <v>25000000</v>
      </c>
    </row>
    <row r="36" spans="2:11" ht="200.4" customHeight="1" outlineLevel="1" x14ac:dyDescent="0.3">
      <c r="B36" s="26" t="s">
        <v>62</v>
      </c>
      <c r="C36" s="27" t="s">
        <v>63</v>
      </c>
      <c r="D36" s="28" t="s">
        <v>64</v>
      </c>
      <c r="E36" s="29">
        <v>251700000</v>
      </c>
      <c r="F36" s="29">
        <v>194000000</v>
      </c>
      <c r="G36" s="30">
        <f t="shared" si="0"/>
        <v>-57700000</v>
      </c>
      <c r="H36" s="31">
        <f t="shared" si="1"/>
        <v>-0.22924116011124351</v>
      </c>
      <c r="I36" s="34" t="s">
        <v>254</v>
      </c>
      <c r="J36" s="34" t="s">
        <v>256</v>
      </c>
      <c r="K36" s="29">
        <v>194000000</v>
      </c>
    </row>
    <row r="37" spans="2:11" ht="62.4" customHeight="1" outlineLevel="1" x14ac:dyDescent="0.3">
      <c r="B37" s="26" t="s">
        <v>62</v>
      </c>
      <c r="C37" s="27" t="s">
        <v>65</v>
      </c>
      <c r="D37" s="28" t="s">
        <v>225</v>
      </c>
      <c r="E37" s="29">
        <v>414024120</v>
      </c>
      <c r="F37" s="29">
        <v>463085529</v>
      </c>
      <c r="G37" s="30">
        <f t="shared" si="0"/>
        <v>49061409</v>
      </c>
      <c r="H37" s="31">
        <f t="shared" si="1"/>
        <v>0.11849891499074983</v>
      </c>
      <c r="I37" s="34" t="s">
        <v>259</v>
      </c>
      <c r="J37" s="39" t="s">
        <v>260</v>
      </c>
      <c r="K37" s="29">
        <v>463085529</v>
      </c>
    </row>
    <row r="38" spans="2:11" ht="55.2" outlineLevel="1" x14ac:dyDescent="0.3">
      <c r="B38" s="26" t="s">
        <v>66</v>
      </c>
      <c r="C38" s="27" t="s">
        <v>67</v>
      </c>
      <c r="D38" s="28" t="s">
        <v>68</v>
      </c>
      <c r="E38" s="29">
        <v>770669836</v>
      </c>
      <c r="F38" s="29">
        <v>873899456.73000002</v>
      </c>
      <c r="G38" s="30">
        <f t="shared" si="0"/>
        <v>103229620.73000002</v>
      </c>
      <c r="H38" s="31">
        <f t="shared" si="1"/>
        <v>0.13394791895034031</v>
      </c>
      <c r="I38" s="34" t="s">
        <v>259</v>
      </c>
      <c r="J38" s="41"/>
      <c r="K38" s="29">
        <v>873899456.73000002</v>
      </c>
    </row>
    <row r="39" spans="2:11" ht="55.2" outlineLevel="1" x14ac:dyDescent="0.3">
      <c r="B39" s="26" t="s">
        <v>69</v>
      </c>
      <c r="C39" s="27" t="s">
        <v>70</v>
      </c>
      <c r="D39" s="28" t="s">
        <v>71</v>
      </c>
      <c r="E39" s="29">
        <v>600331630.62</v>
      </c>
      <c r="F39" s="29">
        <v>609439848.88999999</v>
      </c>
      <c r="G39" s="30">
        <f t="shared" si="0"/>
        <v>9108218.2699999809</v>
      </c>
      <c r="H39" s="31">
        <f t="shared" si="1"/>
        <v>1.5171977962569416E-2</v>
      </c>
      <c r="I39" s="34" t="s">
        <v>259</v>
      </c>
      <c r="J39" s="40"/>
      <c r="K39" s="29">
        <v>609439848.88999999</v>
      </c>
    </row>
    <row r="40" spans="2:11" ht="96.6" outlineLevel="1" x14ac:dyDescent="0.3">
      <c r="B40" s="26" t="s">
        <v>72</v>
      </c>
      <c r="C40" s="27" t="s">
        <v>73</v>
      </c>
      <c r="D40" s="28" t="s">
        <v>226</v>
      </c>
      <c r="E40" s="29">
        <v>60000</v>
      </c>
      <c r="F40" s="29">
        <v>60000</v>
      </c>
      <c r="G40" s="30">
        <f t="shared" si="0"/>
        <v>0</v>
      </c>
      <c r="H40" s="31">
        <f t="shared" si="1"/>
        <v>0</v>
      </c>
      <c r="I40" s="32"/>
      <c r="J40" s="32"/>
      <c r="K40" s="29">
        <v>60000</v>
      </c>
    </row>
    <row r="41" spans="2:11" ht="124.2" outlineLevel="1" x14ac:dyDescent="0.3">
      <c r="B41" s="26" t="s">
        <v>74</v>
      </c>
      <c r="C41" s="27" t="s">
        <v>75</v>
      </c>
      <c r="D41" s="28" t="s">
        <v>76</v>
      </c>
      <c r="E41" s="29">
        <v>300000</v>
      </c>
      <c r="F41" s="29">
        <v>350000</v>
      </c>
      <c r="G41" s="30">
        <f t="shared" si="0"/>
        <v>50000</v>
      </c>
      <c r="H41" s="31">
        <f t="shared" si="1"/>
        <v>0.16666666666666674</v>
      </c>
      <c r="I41" s="32"/>
      <c r="J41" s="32"/>
      <c r="K41" s="29">
        <v>350000</v>
      </c>
    </row>
    <row r="42" spans="2:11" ht="69" outlineLevel="1" x14ac:dyDescent="0.3">
      <c r="B42" s="26" t="s">
        <v>77</v>
      </c>
      <c r="C42" s="27" t="s">
        <v>78</v>
      </c>
      <c r="D42" s="28" t="s">
        <v>79</v>
      </c>
      <c r="E42" s="29">
        <v>2940000</v>
      </c>
      <c r="F42" s="29">
        <v>2943000</v>
      </c>
      <c r="G42" s="30">
        <f t="shared" si="0"/>
        <v>3000</v>
      </c>
      <c r="H42" s="31">
        <f t="shared" si="1"/>
        <v>1.0204081632652073E-3</v>
      </c>
      <c r="I42" s="32"/>
      <c r="J42" s="32"/>
      <c r="K42" s="29">
        <v>2943000</v>
      </c>
    </row>
    <row r="43" spans="2:11" ht="110.4" outlineLevel="1" x14ac:dyDescent="0.3">
      <c r="B43" s="26" t="s">
        <v>80</v>
      </c>
      <c r="C43" s="27" t="s">
        <v>81</v>
      </c>
      <c r="D43" s="28" t="s">
        <v>82</v>
      </c>
      <c r="E43" s="29">
        <v>3139800</v>
      </c>
      <c r="F43" s="29">
        <v>3337035</v>
      </c>
      <c r="G43" s="30">
        <f t="shared" si="0"/>
        <v>197235</v>
      </c>
      <c r="H43" s="31">
        <f t="shared" si="1"/>
        <v>6.2817695394611128E-2</v>
      </c>
      <c r="I43" s="32"/>
      <c r="J43" s="32"/>
      <c r="K43" s="29">
        <v>3337035</v>
      </c>
    </row>
    <row r="44" spans="2:11" ht="55.2" outlineLevel="1" x14ac:dyDescent="0.3">
      <c r="B44" s="26" t="s">
        <v>83</v>
      </c>
      <c r="C44" s="27" t="s">
        <v>84</v>
      </c>
      <c r="D44" s="28" t="s">
        <v>85</v>
      </c>
      <c r="E44" s="29">
        <v>2200000</v>
      </c>
      <c r="F44" s="29">
        <v>2200000</v>
      </c>
      <c r="G44" s="30">
        <f t="shared" si="0"/>
        <v>0</v>
      </c>
      <c r="H44" s="31">
        <f t="shared" si="1"/>
        <v>0</v>
      </c>
      <c r="I44" s="32"/>
      <c r="J44" s="32"/>
      <c r="K44" s="29">
        <v>2200000</v>
      </c>
    </row>
    <row r="45" spans="2:11" ht="132.6" customHeight="1" outlineLevel="1" x14ac:dyDescent="0.3">
      <c r="B45" s="26" t="s">
        <v>86</v>
      </c>
      <c r="C45" s="27" t="s">
        <v>87</v>
      </c>
      <c r="D45" s="28" t="s">
        <v>88</v>
      </c>
      <c r="E45" s="29">
        <v>126213200</v>
      </c>
      <c r="F45" s="29">
        <v>124225650</v>
      </c>
      <c r="G45" s="30">
        <f t="shared" si="0"/>
        <v>-1987550</v>
      </c>
      <c r="H45" s="31">
        <f t="shared" si="1"/>
        <v>-1.5747560477034073E-2</v>
      </c>
      <c r="I45" s="34" t="s">
        <v>257</v>
      </c>
      <c r="J45" s="34" t="s">
        <v>258</v>
      </c>
      <c r="K45" s="29">
        <v>124225650</v>
      </c>
    </row>
    <row r="46" spans="2:11" ht="69" outlineLevel="1" x14ac:dyDescent="0.3">
      <c r="B46" s="26" t="s">
        <v>89</v>
      </c>
      <c r="C46" s="27" t="s">
        <v>90</v>
      </c>
      <c r="D46" s="28" t="s">
        <v>91</v>
      </c>
      <c r="E46" s="29">
        <v>6000000</v>
      </c>
      <c r="F46" s="29">
        <v>2400000</v>
      </c>
      <c r="G46" s="30">
        <f t="shared" si="0"/>
        <v>-3600000</v>
      </c>
      <c r="H46" s="31">
        <v>1</v>
      </c>
      <c r="I46" s="32"/>
      <c r="J46" s="32"/>
      <c r="K46" s="29">
        <v>2400000</v>
      </c>
    </row>
    <row r="47" spans="2:11" ht="41.4" outlineLevel="1" x14ac:dyDescent="0.3">
      <c r="B47" s="26" t="s">
        <v>92</v>
      </c>
      <c r="C47" s="27" t="s">
        <v>93</v>
      </c>
      <c r="D47" s="28" t="s">
        <v>94</v>
      </c>
      <c r="E47" s="29">
        <v>0</v>
      </c>
      <c r="F47" s="29">
        <v>0</v>
      </c>
      <c r="G47" s="30">
        <f t="shared" si="0"/>
        <v>0</v>
      </c>
      <c r="H47" s="31">
        <v>0</v>
      </c>
      <c r="I47" s="32"/>
      <c r="J47" s="32"/>
      <c r="K47" s="29">
        <v>0</v>
      </c>
    </row>
    <row r="48" spans="2:11" ht="27.6" outlineLevel="1" x14ac:dyDescent="0.3">
      <c r="B48" s="26" t="s">
        <v>95</v>
      </c>
      <c r="C48" s="27" t="s">
        <v>96</v>
      </c>
      <c r="D48" s="28" t="s">
        <v>97</v>
      </c>
      <c r="E48" s="29">
        <v>3000000</v>
      </c>
      <c r="F48" s="29">
        <v>3500000</v>
      </c>
      <c r="G48" s="30">
        <f t="shared" si="0"/>
        <v>500000</v>
      </c>
      <c r="H48" s="31">
        <f t="shared" si="1"/>
        <v>0.16666666666666674</v>
      </c>
      <c r="I48" s="32"/>
      <c r="J48" s="32"/>
      <c r="K48" s="29">
        <v>3500000</v>
      </c>
    </row>
    <row r="49" spans="2:11" ht="55.2" outlineLevel="1" x14ac:dyDescent="0.3">
      <c r="B49" s="26" t="s">
        <v>98</v>
      </c>
      <c r="C49" s="27" t="s">
        <v>99</v>
      </c>
      <c r="D49" s="28" t="s">
        <v>100</v>
      </c>
      <c r="E49" s="29">
        <v>200000</v>
      </c>
      <c r="F49" s="29">
        <v>200000</v>
      </c>
      <c r="G49" s="30">
        <f t="shared" si="0"/>
        <v>0</v>
      </c>
      <c r="H49" s="31">
        <f t="shared" si="1"/>
        <v>0</v>
      </c>
      <c r="I49" s="32"/>
      <c r="J49" s="32"/>
      <c r="K49" s="29">
        <v>200000</v>
      </c>
    </row>
    <row r="50" spans="2:11" ht="41.4" outlineLevel="1" x14ac:dyDescent="0.3">
      <c r="B50" s="26" t="s">
        <v>101</v>
      </c>
      <c r="C50" s="27" t="s">
        <v>102</v>
      </c>
      <c r="D50" s="28" t="s">
        <v>103</v>
      </c>
      <c r="E50" s="29">
        <v>0</v>
      </c>
      <c r="F50" s="29">
        <v>0</v>
      </c>
      <c r="G50" s="30">
        <f t="shared" si="0"/>
        <v>0</v>
      </c>
      <c r="H50" s="31">
        <v>0</v>
      </c>
      <c r="I50" s="32"/>
      <c r="J50" s="32"/>
      <c r="K50" s="29">
        <v>0</v>
      </c>
    </row>
    <row r="51" spans="2:11" ht="41.4" outlineLevel="1" x14ac:dyDescent="0.3">
      <c r="B51" s="26" t="s">
        <v>104</v>
      </c>
      <c r="C51" s="27" t="s">
        <v>105</v>
      </c>
      <c r="D51" s="28" t="s">
        <v>106</v>
      </c>
      <c r="E51" s="29">
        <v>0</v>
      </c>
      <c r="F51" s="29">
        <v>0</v>
      </c>
      <c r="G51" s="30">
        <f t="shared" si="0"/>
        <v>0</v>
      </c>
      <c r="H51" s="31">
        <v>0</v>
      </c>
      <c r="I51" s="32"/>
      <c r="J51" s="32"/>
      <c r="K51" s="29">
        <v>0</v>
      </c>
    </row>
    <row r="52" spans="2:11" ht="55.2" outlineLevel="1" x14ac:dyDescent="0.3">
      <c r="B52" s="26" t="s">
        <v>107</v>
      </c>
      <c r="C52" s="27" t="s">
        <v>244</v>
      </c>
      <c r="D52" s="28" t="s">
        <v>108</v>
      </c>
      <c r="E52" s="29">
        <v>200000</v>
      </c>
      <c r="F52" s="29">
        <v>200000</v>
      </c>
      <c r="G52" s="30">
        <f t="shared" si="0"/>
        <v>0</v>
      </c>
      <c r="H52" s="31">
        <f t="shared" si="1"/>
        <v>0</v>
      </c>
      <c r="I52" s="32"/>
      <c r="J52" s="32"/>
      <c r="K52" s="29">
        <v>200000</v>
      </c>
    </row>
    <row r="53" spans="2:11" ht="41.4" outlineLevel="1" x14ac:dyDescent="0.3">
      <c r="B53" s="26" t="s">
        <v>109</v>
      </c>
      <c r="C53" s="27" t="s">
        <v>110</v>
      </c>
      <c r="D53" s="28" t="s">
        <v>111</v>
      </c>
      <c r="E53" s="29">
        <v>80000</v>
      </c>
      <c r="F53" s="29">
        <v>80000</v>
      </c>
      <c r="G53" s="30">
        <f t="shared" si="0"/>
        <v>0</v>
      </c>
      <c r="H53" s="31">
        <f t="shared" si="1"/>
        <v>0</v>
      </c>
      <c r="I53" s="32"/>
      <c r="J53" s="32"/>
      <c r="K53" s="29">
        <v>80000</v>
      </c>
    </row>
    <row r="54" spans="2:11" ht="31.8" customHeight="1" outlineLevel="1" x14ac:dyDescent="0.3">
      <c r="B54" s="26" t="s">
        <v>112</v>
      </c>
      <c r="C54" s="27" t="s">
        <v>113</v>
      </c>
      <c r="D54" s="28" t="s">
        <v>114</v>
      </c>
      <c r="E54" s="29">
        <v>100000</v>
      </c>
      <c r="F54" s="29">
        <v>100000</v>
      </c>
      <c r="G54" s="30">
        <f t="shared" si="0"/>
        <v>0</v>
      </c>
      <c r="H54" s="31">
        <f t="shared" si="1"/>
        <v>0</v>
      </c>
      <c r="I54" s="32"/>
      <c r="J54" s="32"/>
      <c r="K54" s="29">
        <v>100000</v>
      </c>
    </row>
    <row r="55" spans="2:11" ht="19.5" customHeight="1" x14ac:dyDescent="0.3">
      <c r="B55" s="21">
        <v>2</v>
      </c>
      <c r="C55" s="22" t="s">
        <v>115</v>
      </c>
      <c r="D55" s="22"/>
      <c r="E55" s="23">
        <f>SUM(E56:E70)</f>
        <v>14053000</v>
      </c>
      <c r="F55" s="23">
        <f>SUM(F56:F70)</f>
        <v>15067000</v>
      </c>
      <c r="G55" s="23">
        <f t="shared" si="0"/>
        <v>1014000</v>
      </c>
      <c r="H55" s="33">
        <f t="shared" si="1"/>
        <v>7.2155411655874246E-2</v>
      </c>
      <c r="I55" s="25"/>
      <c r="J55" s="25"/>
      <c r="K55" s="23">
        <f>SUM(K56:K70)</f>
        <v>15067000</v>
      </c>
    </row>
    <row r="56" spans="2:11" ht="84.45" customHeight="1" outlineLevel="1" x14ac:dyDescent="0.3">
      <c r="B56" s="26" t="s">
        <v>116</v>
      </c>
      <c r="C56" s="27" t="s">
        <v>117</v>
      </c>
      <c r="D56" s="28" t="s">
        <v>118</v>
      </c>
      <c r="E56" s="29">
        <v>800000</v>
      </c>
      <c r="F56" s="29">
        <v>800000</v>
      </c>
      <c r="G56" s="30">
        <f t="shared" si="0"/>
        <v>0</v>
      </c>
      <c r="H56" s="31">
        <f t="shared" si="1"/>
        <v>0</v>
      </c>
      <c r="I56" s="32"/>
      <c r="J56" s="32"/>
      <c r="K56" s="29">
        <v>800000</v>
      </c>
    </row>
    <row r="57" spans="2:11" ht="41.4" outlineLevel="1" x14ac:dyDescent="0.3">
      <c r="B57" s="26" t="s">
        <v>119</v>
      </c>
      <c r="C57" s="27" t="s">
        <v>120</v>
      </c>
      <c r="D57" s="28" t="s">
        <v>121</v>
      </c>
      <c r="E57" s="29">
        <v>0</v>
      </c>
      <c r="F57" s="29">
        <v>100000</v>
      </c>
      <c r="G57" s="30">
        <f t="shared" si="0"/>
        <v>100000</v>
      </c>
      <c r="H57" s="31">
        <v>0</v>
      </c>
      <c r="I57" s="32"/>
      <c r="J57" s="32"/>
      <c r="K57" s="29">
        <v>100000</v>
      </c>
    </row>
    <row r="58" spans="2:11" ht="55.2" outlineLevel="1" x14ac:dyDescent="0.3">
      <c r="B58" s="26" t="s">
        <v>122</v>
      </c>
      <c r="C58" s="27" t="s">
        <v>123</v>
      </c>
      <c r="D58" s="28" t="s">
        <v>124</v>
      </c>
      <c r="E58" s="29">
        <v>650000</v>
      </c>
      <c r="F58" s="29">
        <v>650000</v>
      </c>
      <c r="G58" s="30">
        <f t="shared" si="0"/>
        <v>0</v>
      </c>
      <c r="H58" s="31">
        <f t="shared" si="1"/>
        <v>0</v>
      </c>
      <c r="I58" s="32"/>
      <c r="J58" s="32"/>
      <c r="K58" s="29">
        <v>650000</v>
      </c>
    </row>
    <row r="59" spans="2:11" ht="55.2" outlineLevel="1" x14ac:dyDescent="0.3">
      <c r="B59" s="26" t="s">
        <v>125</v>
      </c>
      <c r="C59" s="27" t="s">
        <v>126</v>
      </c>
      <c r="D59" s="28" t="s">
        <v>127</v>
      </c>
      <c r="E59" s="29">
        <v>0</v>
      </c>
      <c r="F59" s="29">
        <v>0</v>
      </c>
      <c r="G59" s="30">
        <f t="shared" si="0"/>
        <v>0</v>
      </c>
      <c r="H59" s="31">
        <v>0</v>
      </c>
      <c r="I59" s="32"/>
      <c r="J59" s="32"/>
      <c r="K59" s="29">
        <v>0</v>
      </c>
    </row>
    <row r="60" spans="2:11" ht="69" outlineLevel="1" x14ac:dyDescent="0.3">
      <c r="B60" s="26" t="s">
        <v>128</v>
      </c>
      <c r="C60" s="27" t="s">
        <v>129</v>
      </c>
      <c r="D60" s="28" t="s">
        <v>219</v>
      </c>
      <c r="E60" s="29">
        <v>0</v>
      </c>
      <c r="F60" s="29">
        <v>0</v>
      </c>
      <c r="G60" s="30">
        <f t="shared" si="0"/>
        <v>0</v>
      </c>
      <c r="H60" s="31">
        <v>0</v>
      </c>
      <c r="I60" s="32"/>
      <c r="J60" s="32"/>
      <c r="K60" s="29">
        <v>0</v>
      </c>
    </row>
    <row r="61" spans="2:11" ht="69" outlineLevel="1" x14ac:dyDescent="0.3">
      <c r="B61" s="26" t="s">
        <v>130</v>
      </c>
      <c r="C61" s="27" t="s">
        <v>131</v>
      </c>
      <c r="D61" s="28" t="s">
        <v>132</v>
      </c>
      <c r="E61" s="29">
        <v>100000</v>
      </c>
      <c r="F61" s="29">
        <v>100000</v>
      </c>
      <c r="G61" s="30">
        <f t="shared" si="0"/>
        <v>0</v>
      </c>
      <c r="H61" s="31">
        <f t="shared" si="1"/>
        <v>0</v>
      </c>
      <c r="I61" s="32"/>
      <c r="J61" s="32"/>
      <c r="K61" s="29">
        <v>100000</v>
      </c>
    </row>
    <row r="62" spans="2:11" ht="41.4" outlineLevel="1" x14ac:dyDescent="0.3">
      <c r="B62" s="26" t="s">
        <v>133</v>
      </c>
      <c r="C62" s="27" t="s">
        <v>134</v>
      </c>
      <c r="D62" s="28" t="s">
        <v>227</v>
      </c>
      <c r="E62" s="29">
        <v>1760000</v>
      </c>
      <c r="F62" s="29">
        <v>1560000</v>
      </c>
      <c r="G62" s="30">
        <f t="shared" si="0"/>
        <v>-200000</v>
      </c>
      <c r="H62" s="31">
        <f t="shared" si="1"/>
        <v>-0.11363636363636365</v>
      </c>
      <c r="I62" s="32"/>
      <c r="J62" s="32"/>
      <c r="K62" s="29">
        <v>1560000</v>
      </c>
    </row>
    <row r="63" spans="2:11" ht="37.049999999999997" customHeight="1" outlineLevel="1" x14ac:dyDescent="0.3">
      <c r="B63" s="26" t="s">
        <v>135</v>
      </c>
      <c r="C63" s="27" t="s">
        <v>136</v>
      </c>
      <c r="D63" s="28" t="s">
        <v>228</v>
      </c>
      <c r="E63" s="29">
        <v>650000</v>
      </c>
      <c r="F63" s="29">
        <v>650000</v>
      </c>
      <c r="G63" s="30">
        <f t="shared" si="0"/>
        <v>0</v>
      </c>
      <c r="H63" s="31">
        <f t="shared" si="1"/>
        <v>0</v>
      </c>
      <c r="I63" s="32"/>
      <c r="J63" s="32"/>
      <c r="K63" s="29">
        <v>650000</v>
      </c>
    </row>
    <row r="64" spans="2:11" ht="52.95" customHeight="1" outlineLevel="1" x14ac:dyDescent="0.3">
      <c r="B64" s="26" t="s">
        <v>137</v>
      </c>
      <c r="C64" s="27" t="s">
        <v>229</v>
      </c>
      <c r="D64" s="28" t="s">
        <v>230</v>
      </c>
      <c r="E64" s="29">
        <v>35000</v>
      </c>
      <c r="F64" s="29">
        <v>839000</v>
      </c>
      <c r="G64" s="30">
        <f t="shared" si="0"/>
        <v>804000</v>
      </c>
      <c r="H64" s="31">
        <v>0</v>
      </c>
      <c r="I64" s="32"/>
      <c r="J64" s="32"/>
      <c r="K64" s="29">
        <v>839000</v>
      </c>
    </row>
    <row r="65" spans="2:11" ht="69" outlineLevel="1" x14ac:dyDescent="0.3">
      <c r="B65" s="26" t="s">
        <v>138</v>
      </c>
      <c r="C65" s="27" t="s">
        <v>139</v>
      </c>
      <c r="D65" s="28" t="s">
        <v>231</v>
      </c>
      <c r="E65" s="29">
        <v>2110000</v>
      </c>
      <c r="F65" s="29">
        <v>2110000</v>
      </c>
      <c r="G65" s="30">
        <f t="shared" si="0"/>
        <v>0</v>
      </c>
      <c r="H65" s="31">
        <f t="shared" si="1"/>
        <v>0</v>
      </c>
      <c r="I65" s="32"/>
      <c r="J65" s="32"/>
      <c r="K65" s="29">
        <v>2110000</v>
      </c>
    </row>
    <row r="66" spans="2:11" ht="54.45" customHeight="1" outlineLevel="1" x14ac:dyDescent="0.3">
      <c r="B66" s="26" t="s">
        <v>140</v>
      </c>
      <c r="C66" s="27" t="s">
        <v>141</v>
      </c>
      <c r="D66" s="28" t="s">
        <v>142</v>
      </c>
      <c r="E66" s="29">
        <v>790000</v>
      </c>
      <c r="F66" s="29">
        <v>790000</v>
      </c>
      <c r="G66" s="30">
        <f t="shared" si="0"/>
        <v>0</v>
      </c>
      <c r="H66" s="31">
        <f t="shared" si="1"/>
        <v>0</v>
      </c>
      <c r="I66" s="32"/>
      <c r="J66" s="32"/>
      <c r="K66" s="29">
        <v>790000</v>
      </c>
    </row>
    <row r="67" spans="2:11" ht="41.4" outlineLevel="1" x14ac:dyDescent="0.3">
      <c r="B67" s="26" t="s">
        <v>143</v>
      </c>
      <c r="C67" s="27" t="s">
        <v>144</v>
      </c>
      <c r="D67" s="28" t="s">
        <v>145</v>
      </c>
      <c r="E67" s="29">
        <v>6358000</v>
      </c>
      <c r="F67" s="29">
        <v>6358000</v>
      </c>
      <c r="G67" s="30">
        <f t="shared" si="0"/>
        <v>0</v>
      </c>
      <c r="H67" s="31">
        <f t="shared" si="1"/>
        <v>0</v>
      </c>
      <c r="I67" s="32"/>
      <c r="J67" s="32"/>
      <c r="K67" s="29">
        <v>6358000</v>
      </c>
    </row>
    <row r="68" spans="2:11" ht="55.2" outlineLevel="1" x14ac:dyDescent="0.3">
      <c r="B68" s="26" t="s">
        <v>146</v>
      </c>
      <c r="C68" s="27" t="s">
        <v>147</v>
      </c>
      <c r="D68" s="28" t="s">
        <v>148</v>
      </c>
      <c r="E68" s="29">
        <v>500000</v>
      </c>
      <c r="F68" s="29">
        <v>810000</v>
      </c>
      <c r="G68" s="30">
        <f t="shared" si="0"/>
        <v>310000</v>
      </c>
      <c r="H68" s="31">
        <f t="shared" si="1"/>
        <v>0.62000000000000011</v>
      </c>
      <c r="I68" s="32"/>
      <c r="J68" s="32"/>
      <c r="K68" s="29">
        <v>810000</v>
      </c>
    </row>
    <row r="69" spans="2:11" ht="55.2" outlineLevel="1" x14ac:dyDescent="0.3">
      <c r="B69" s="26" t="s">
        <v>149</v>
      </c>
      <c r="C69" s="27" t="s">
        <v>150</v>
      </c>
      <c r="D69" s="28" t="s">
        <v>151</v>
      </c>
      <c r="E69" s="29">
        <v>100000</v>
      </c>
      <c r="F69" s="29">
        <v>100000</v>
      </c>
      <c r="G69" s="30">
        <f t="shared" si="0"/>
        <v>0</v>
      </c>
      <c r="H69" s="31">
        <f t="shared" si="1"/>
        <v>0</v>
      </c>
      <c r="I69" s="32"/>
      <c r="J69" s="32"/>
      <c r="K69" s="29">
        <v>100000</v>
      </c>
    </row>
    <row r="70" spans="2:11" ht="40.049999999999997" customHeight="1" outlineLevel="1" x14ac:dyDescent="0.3">
      <c r="B70" s="26" t="s">
        <v>152</v>
      </c>
      <c r="C70" s="27" t="s">
        <v>153</v>
      </c>
      <c r="D70" s="28" t="s">
        <v>232</v>
      </c>
      <c r="E70" s="29">
        <v>200000</v>
      </c>
      <c r="F70" s="29">
        <v>200000</v>
      </c>
      <c r="G70" s="30">
        <f t="shared" si="0"/>
        <v>0</v>
      </c>
      <c r="H70" s="31">
        <f t="shared" si="1"/>
        <v>0</v>
      </c>
      <c r="I70" s="32"/>
      <c r="J70" s="32"/>
      <c r="K70" s="29">
        <v>200000</v>
      </c>
    </row>
    <row r="71" spans="2:11" ht="19.5" customHeight="1" x14ac:dyDescent="0.3">
      <c r="B71" s="21" t="s">
        <v>154</v>
      </c>
      <c r="C71" s="22" t="s">
        <v>155</v>
      </c>
      <c r="D71" s="22"/>
      <c r="E71" s="23">
        <f>SUM(E72:E77)</f>
        <v>56477752.359999999</v>
      </c>
      <c r="F71" s="23">
        <f>SUM(F72:F77)</f>
        <v>78595897.359999999</v>
      </c>
      <c r="G71" s="23">
        <f t="shared" ref="G71:G88" si="2">+F71-E71</f>
        <v>22118145</v>
      </c>
      <c r="H71" s="33">
        <f t="shared" si="1"/>
        <v>0.39162580088199528</v>
      </c>
      <c r="I71" s="25"/>
      <c r="J71" s="25"/>
      <c r="K71" s="23">
        <f>SUM(K72:K77)</f>
        <v>78595897.359999999</v>
      </c>
    </row>
    <row r="72" spans="2:11" ht="40.5" customHeight="1" outlineLevel="1" x14ac:dyDescent="0.3">
      <c r="B72" s="26" t="s">
        <v>156</v>
      </c>
      <c r="C72" s="27" t="s">
        <v>157</v>
      </c>
      <c r="D72" s="28" t="s">
        <v>158</v>
      </c>
      <c r="E72" s="29">
        <v>0</v>
      </c>
      <c r="F72" s="29">
        <v>0</v>
      </c>
      <c r="G72" s="30">
        <f t="shared" si="2"/>
        <v>0</v>
      </c>
      <c r="H72" s="31">
        <v>0</v>
      </c>
      <c r="I72" s="32"/>
      <c r="J72" s="32"/>
      <c r="K72" s="29">
        <v>0</v>
      </c>
    </row>
    <row r="73" spans="2:11" ht="58.05" customHeight="1" outlineLevel="1" x14ac:dyDescent="0.3">
      <c r="B73" s="26" t="s">
        <v>237</v>
      </c>
      <c r="C73" s="27" t="s">
        <v>238</v>
      </c>
      <c r="D73" s="28" t="s">
        <v>240</v>
      </c>
      <c r="E73" s="29">
        <v>2275000</v>
      </c>
      <c r="F73" s="29">
        <v>0</v>
      </c>
      <c r="G73" s="30">
        <f t="shared" si="2"/>
        <v>-2275000</v>
      </c>
      <c r="H73" s="31">
        <v>1</v>
      </c>
      <c r="I73" s="32"/>
      <c r="J73" s="32"/>
      <c r="K73" s="29">
        <v>0</v>
      </c>
    </row>
    <row r="74" spans="2:11" ht="78" customHeight="1" outlineLevel="1" x14ac:dyDescent="0.3">
      <c r="B74" s="26" t="s">
        <v>159</v>
      </c>
      <c r="C74" s="27" t="s">
        <v>160</v>
      </c>
      <c r="D74" s="28" t="s">
        <v>216</v>
      </c>
      <c r="E74" s="29">
        <v>0</v>
      </c>
      <c r="F74" s="29">
        <v>0</v>
      </c>
      <c r="G74" s="30">
        <f t="shared" si="2"/>
        <v>0</v>
      </c>
      <c r="H74" s="31">
        <v>0</v>
      </c>
      <c r="I74" s="32"/>
      <c r="J74" s="32"/>
      <c r="K74" s="29">
        <v>0</v>
      </c>
    </row>
    <row r="75" spans="2:11" ht="93.45" customHeight="1" outlineLevel="1" x14ac:dyDescent="0.3">
      <c r="B75" s="26" t="s">
        <v>185</v>
      </c>
      <c r="C75" s="27" t="s">
        <v>186</v>
      </c>
      <c r="D75" s="28" t="s">
        <v>191</v>
      </c>
      <c r="E75" s="29">
        <v>0</v>
      </c>
      <c r="F75" s="29">
        <v>0</v>
      </c>
      <c r="G75" s="30">
        <f t="shared" si="2"/>
        <v>0</v>
      </c>
      <c r="H75" s="31">
        <v>0</v>
      </c>
      <c r="I75" s="32"/>
      <c r="J75" s="32"/>
      <c r="K75" s="29">
        <v>0</v>
      </c>
    </row>
    <row r="76" spans="2:11" ht="39" customHeight="1" outlineLevel="1" x14ac:dyDescent="0.3">
      <c r="B76" s="26" t="s">
        <v>212</v>
      </c>
      <c r="C76" s="27" t="s">
        <v>213</v>
      </c>
      <c r="D76" s="28" t="s">
        <v>233</v>
      </c>
      <c r="E76" s="29">
        <v>0</v>
      </c>
      <c r="F76" s="29">
        <v>0</v>
      </c>
      <c r="G76" s="30">
        <f t="shared" si="2"/>
        <v>0</v>
      </c>
      <c r="H76" s="31">
        <v>1</v>
      </c>
      <c r="I76" s="32"/>
      <c r="J76" s="32"/>
      <c r="K76" s="29">
        <v>0</v>
      </c>
    </row>
    <row r="77" spans="2:11" ht="134.4" customHeight="1" outlineLevel="1" x14ac:dyDescent="0.3">
      <c r="B77" s="26" t="s">
        <v>161</v>
      </c>
      <c r="C77" s="27" t="s">
        <v>162</v>
      </c>
      <c r="D77" s="28" t="s">
        <v>221</v>
      </c>
      <c r="E77" s="29">
        <v>54202752.359999999</v>
      </c>
      <c r="F77" s="29">
        <v>78595897.359999999</v>
      </c>
      <c r="G77" s="30">
        <f t="shared" si="2"/>
        <v>24393145</v>
      </c>
      <c r="H77" s="31">
        <f t="shared" ref="H77:H88" si="3">+F77/E77-1</f>
        <v>0.45003517234673507</v>
      </c>
      <c r="I77" s="34" t="s">
        <v>261</v>
      </c>
      <c r="J77" s="34" t="s">
        <v>262</v>
      </c>
      <c r="K77" s="29">
        <v>78595897.359999999</v>
      </c>
    </row>
    <row r="78" spans="2:11" ht="19.5" customHeight="1" x14ac:dyDescent="0.3">
      <c r="B78" s="21">
        <v>6</v>
      </c>
      <c r="C78" s="22" t="s">
        <v>163</v>
      </c>
      <c r="D78" s="22"/>
      <c r="E78" s="23">
        <f>SUM(E79:E85)</f>
        <v>103132500</v>
      </c>
      <c r="F78" s="23">
        <f>SUM(F79:F85)</f>
        <v>87073750</v>
      </c>
      <c r="G78" s="23">
        <f t="shared" si="2"/>
        <v>-16058750</v>
      </c>
      <c r="H78" s="33">
        <f t="shared" si="3"/>
        <v>-0.15570988776573824</v>
      </c>
      <c r="I78" s="25"/>
      <c r="J78" s="25"/>
      <c r="K78" s="23">
        <f>SUM(K79:K85)</f>
        <v>87073750</v>
      </c>
    </row>
    <row r="79" spans="2:11" ht="147.6" customHeight="1" outlineLevel="1" x14ac:dyDescent="0.3">
      <c r="B79" s="26" t="s">
        <v>164</v>
      </c>
      <c r="C79" s="27" t="s">
        <v>165</v>
      </c>
      <c r="D79" s="28" t="s">
        <v>234</v>
      </c>
      <c r="E79" s="29">
        <v>7500000</v>
      </c>
      <c r="F79" s="29">
        <v>7000000</v>
      </c>
      <c r="G79" s="30">
        <f t="shared" si="2"/>
        <v>-500000</v>
      </c>
      <c r="H79" s="31">
        <v>1</v>
      </c>
      <c r="I79" s="34" t="s">
        <v>263</v>
      </c>
      <c r="J79" s="34" t="s">
        <v>266</v>
      </c>
      <c r="K79" s="29">
        <v>7000000</v>
      </c>
    </row>
    <row r="80" spans="2:11" ht="96.6" outlineLevel="1" x14ac:dyDescent="0.3">
      <c r="B80" s="26" t="s">
        <v>166</v>
      </c>
      <c r="C80" s="27" t="s">
        <v>167</v>
      </c>
      <c r="D80" s="28" t="s">
        <v>247</v>
      </c>
      <c r="E80" s="29">
        <v>3000000</v>
      </c>
      <c r="F80" s="29">
        <v>3000000</v>
      </c>
      <c r="G80" s="30">
        <f t="shared" si="2"/>
        <v>0</v>
      </c>
      <c r="H80" s="31">
        <f t="shared" si="3"/>
        <v>0</v>
      </c>
      <c r="I80" s="34" t="s">
        <v>264</v>
      </c>
      <c r="J80" s="34" t="s">
        <v>267</v>
      </c>
      <c r="K80" s="29">
        <v>3000000</v>
      </c>
    </row>
    <row r="81" spans="2:11" ht="151.80000000000001" outlineLevel="1" x14ac:dyDescent="0.3">
      <c r="B81" s="26" t="s">
        <v>193</v>
      </c>
      <c r="C81" s="27" t="s">
        <v>194</v>
      </c>
      <c r="D81" s="28" t="s">
        <v>235</v>
      </c>
      <c r="E81" s="29">
        <v>945000</v>
      </c>
      <c r="F81" s="29">
        <v>945000</v>
      </c>
      <c r="G81" s="30">
        <f t="shared" si="2"/>
        <v>0</v>
      </c>
      <c r="H81" s="31">
        <f t="shared" si="3"/>
        <v>0</v>
      </c>
      <c r="I81" s="34" t="s">
        <v>265</v>
      </c>
      <c r="J81" s="34" t="s">
        <v>268</v>
      </c>
      <c r="K81" s="29">
        <v>945000</v>
      </c>
    </row>
    <row r="82" spans="2:11" ht="55.2" outlineLevel="1" x14ac:dyDescent="0.3">
      <c r="B82" s="26" t="s">
        <v>168</v>
      </c>
      <c r="C82" s="27" t="s">
        <v>169</v>
      </c>
      <c r="D82" s="28" t="s">
        <v>170</v>
      </c>
      <c r="E82" s="29">
        <v>22000000</v>
      </c>
      <c r="F82" s="29">
        <v>20000000</v>
      </c>
      <c r="G82" s="30">
        <f t="shared" si="2"/>
        <v>-2000000</v>
      </c>
      <c r="H82" s="31">
        <f t="shared" si="3"/>
        <v>-9.0909090909090939E-2</v>
      </c>
      <c r="I82" s="32"/>
      <c r="J82" s="32"/>
      <c r="K82" s="29">
        <v>20000000</v>
      </c>
    </row>
    <row r="83" spans="2:11" ht="42.45" customHeight="1" outlineLevel="1" x14ac:dyDescent="0.3">
      <c r="B83" s="26" t="s">
        <v>171</v>
      </c>
      <c r="C83" s="27" t="s">
        <v>172</v>
      </c>
      <c r="D83" s="28" t="s">
        <v>173</v>
      </c>
      <c r="E83" s="29">
        <v>26000000</v>
      </c>
      <c r="F83" s="29">
        <v>27000000</v>
      </c>
      <c r="G83" s="30">
        <f t="shared" si="2"/>
        <v>1000000</v>
      </c>
      <c r="H83" s="31">
        <f t="shared" si="3"/>
        <v>3.8461538461538547E-2</v>
      </c>
      <c r="I83" s="32"/>
      <c r="J83" s="32"/>
      <c r="K83" s="29">
        <v>27000000</v>
      </c>
    </row>
    <row r="84" spans="2:11" ht="82.8" outlineLevel="1" x14ac:dyDescent="0.3">
      <c r="B84" s="26" t="s">
        <v>174</v>
      </c>
      <c r="C84" s="27" t="s">
        <v>175</v>
      </c>
      <c r="D84" s="28" t="s">
        <v>176</v>
      </c>
      <c r="E84" s="29">
        <v>25000000</v>
      </c>
      <c r="F84" s="29">
        <v>20000000</v>
      </c>
      <c r="G84" s="30">
        <f t="shared" si="2"/>
        <v>-5000000</v>
      </c>
      <c r="H84" s="31">
        <f t="shared" si="3"/>
        <v>-0.19999999999999996</v>
      </c>
      <c r="I84" s="32"/>
      <c r="J84" s="32"/>
      <c r="K84" s="29">
        <v>20000000</v>
      </c>
    </row>
    <row r="85" spans="2:11" ht="55.2" outlineLevel="1" x14ac:dyDescent="0.3">
      <c r="B85" s="26" t="s">
        <v>187</v>
      </c>
      <c r="C85" s="27" t="s">
        <v>177</v>
      </c>
      <c r="D85" s="28" t="s">
        <v>236</v>
      </c>
      <c r="E85" s="29">
        <v>18687500</v>
      </c>
      <c r="F85" s="29">
        <v>9128750</v>
      </c>
      <c r="G85" s="30">
        <f t="shared" si="2"/>
        <v>-9558750</v>
      </c>
      <c r="H85" s="31">
        <f t="shared" si="3"/>
        <v>-0.511505016722408</v>
      </c>
      <c r="I85" s="32"/>
      <c r="J85" s="32"/>
      <c r="K85" s="29">
        <v>9128750</v>
      </c>
    </row>
    <row r="86" spans="2:11" ht="19.5" customHeight="1" outlineLevel="1" x14ac:dyDescent="0.3">
      <c r="B86" s="21">
        <v>9</v>
      </c>
      <c r="C86" s="22" t="s">
        <v>188</v>
      </c>
      <c r="D86" s="22"/>
      <c r="E86" s="23">
        <f>+E87</f>
        <v>0</v>
      </c>
      <c r="F86" s="23">
        <f>+F87</f>
        <v>0</v>
      </c>
      <c r="G86" s="23">
        <f t="shared" si="2"/>
        <v>0</v>
      </c>
      <c r="H86" s="24"/>
      <c r="I86" s="25"/>
      <c r="J86" s="25"/>
      <c r="K86" s="23">
        <f>+K87</f>
        <v>0</v>
      </c>
    </row>
    <row r="87" spans="2:11" ht="55.2" outlineLevel="1" x14ac:dyDescent="0.3">
      <c r="B87" s="26" t="s">
        <v>190</v>
      </c>
      <c r="C87" s="27" t="s">
        <v>189</v>
      </c>
      <c r="D87" s="28" t="s">
        <v>192</v>
      </c>
      <c r="E87" s="29">
        <v>0</v>
      </c>
      <c r="F87" s="29">
        <v>0</v>
      </c>
      <c r="G87" s="30">
        <f t="shared" si="2"/>
        <v>0</v>
      </c>
      <c r="H87" s="31">
        <v>0</v>
      </c>
      <c r="I87" s="32"/>
      <c r="J87" s="32"/>
      <c r="K87" s="29">
        <v>0</v>
      </c>
    </row>
    <row r="88" spans="2:11" ht="21.6" customHeight="1" x14ac:dyDescent="0.3">
      <c r="B88" s="21"/>
      <c r="C88" s="22" t="s">
        <v>178</v>
      </c>
      <c r="D88" s="22"/>
      <c r="E88" s="23">
        <f>+E86+E78+E6+E71+E55+E25</f>
        <v>5877953425.0200005</v>
      </c>
      <c r="F88" s="23">
        <f>+F86+F78+F6+F71+F55+F25</f>
        <v>6193343972.8600006</v>
      </c>
      <c r="G88" s="23">
        <f t="shared" si="2"/>
        <v>315390547.84000015</v>
      </c>
      <c r="H88" s="33">
        <f t="shared" si="3"/>
        <v>5.3656523799170186E-2</v>
      </c>
      <c r="I88" s="25"/>
      <c r="J88" s="25"/>
      <c r="K88" s="23">
        <f>+K86+K78+K6+K71+K55+K25</f>
        <v>6193343972.8600006</v>
      </c>
    </row>
    <row r="90" spans="2:11" ht="18.45" customHeight="1" x14ac:dyDescent="0.3">
      <c r="C90" s="10" t="s">
        <v>220</v>
      </c>
      <c r="F90" s="13"/>
      <c r="G90" s="14"/>
      <c r="H90" s="15"/>
      <c r="I90" s="15"/>
    </row>
    <row r="91" spans="2:11" ht="25.05" customHeight="1" x14ac:dyDescent="0.3">
      <c r="C91" s="38" t="s">
        <v>239</v>
      </c>
      <c r="D91" s="38"/>
      <c r="F91" s="13"/>
      <c r="G91" s="16"/>
      <c r="H91" s="17"/>
      <c r="I91" s="17"/>
    </row>
  </sheetData>
  <mergeCells count="6">
    <mergeCell ref="B2:H2"/>
    <mergeCell ref="B3:H3"/>
    <mergeCell ref="C91:D91"/>
    <mergeCell ref="I11:I12"/>
    <mergeCell ref="J11:J12"/>
    <mergeCell ref="J37:J39"/>
  </mergeCells>
  <phoneticPr fontId="4" type="noConversion"/>
  <dataValidations xWindow="1272" yWindow="443" count="1">
    <dataValidation allowBlank="1" showInputMessage="1" showErrorMessage="1" prompt="El documento tiene habilidad la columna “I” para que agregue las observaciones" sqref="B6:H88 K6:K88" xr:uid="{202AAB36-7797-4D6B-8012-DA8727CB39D4}"/>
  </dataValidations>
  <pageMargins left="0.7" right="0.7" top="0.75" bottom="0.75" header="0.3" footer="0.3"/>
  <pageSetup orientation="portrait" r:id="rId1"/>
  <headerFooter>
    <oddFooter>&amp;C&amp;"Calibri"&amp;11&amp;K000000_x000D_&amp;1#&amp;"Calibri"&amp;10&amp;K000000Uso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840F8488598B45879A64BFC989E007" ma:contentTypeVersion="18" ma:contentTypeDescription="Crear nuevo documento." ma:contentTypeScope="" ma:versionID="476c5666c46414ff0ef0929eeb17c514">
  <xsd:schema xmlns:xsd="http://www.w3.org/2001/XMLSchema" xmlns:xs="http://www.w3.org/2001/XMLSchema" xmlns:p="http://schemas.microsoft.com/office/2006/metadata/properties" xmlns:ns2="ba688c28-be0c-44d7-8160-62774956d5a8" xmlns:ns3="fe04cdcb-acd9-40f4-87f5-510e41208826" xmlns:ns4="ef69d38d-c069-47fd-a86d-65acf93227a5" targetNamespace="http://schemas.microsoft.com/office/2006/metadata/properties" ma:root="true" ma:fieldsID="eb22a4f662e781d805f3f115ebd2f65b" ns2:_="" ns3:_="" ns4:_="">
    <xsd:import namespace="ba688c28-be0c-44d7-8160-62774956d5a8"/>
    <xsd:import namespace="fe04cdcb-acd9-40f4-87f5-510e41208826"/>
    <xsd:import namespace="ef69d38d-c069-47fd-a86d-65acf93227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lcf76f155ced4ddcb4097134ff3c332f" minOccurs="0"/>
                <xsd:element ref="ns4:TaxCatchAll" minOccurs="0"/>
                <xsd:element ref="ns3:MediaServiceAutoKeyPoints" minOccurs="0"/>
                <xsd:element ref="ns3:MediaServiceKeyPoints"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88c28-be0c-44d7-8160-62774956d5a8" elementFormDefault="qualified">
    <xsd:import namespace="http://schemas.microsoft.com/office/2006/documentManagement/types"/>
    <xsd:import namespace="http://schemas.microsoft.com/office/infopath/2007/PartnerControls"/>
    <xsd:element name="SharedWithUsers" ma:index="5" nillable="true" ma:displayName="Compartido c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04cdcb-acd9-40f4-87f5-510e41208826"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b0adf84e-870a-453e-bcaf-71f8aafc2679" ma:termSetId="09814cd3-568e-fe90-9814-8d621ff8fb84" ma:anchorId="fba54fb3-c3e1-fe81-a776-ca4b69148c4d" ma:open="true" ma:isKeyword="false">
      <xsd:complexType>
        <xsd:sequence>
          <xsd:element ref="pc:Terms" minOccurs="0" maxOccurs="1"/>
        </xsd:sequence>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69d38d-c069-47fd-a86d-65acf9322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ca9414-0b9e-4d3b-9f23-f0594e229f42}" ma:internalName="TaxCatchAll" ma:showField="CatchAllData" ma:web="ecd38108-ad7a-4640-bce5-2ea8d14350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04cdcb-acd9-40f4-87f5-510e41208826">
      <Terms xmlns="http://schemas.microsoft.com/office/infopath/2007/PartnerControls"/>
    </lcf76f155ced4ddcb4097134ff3c332f>
    <TaxCatchAll xmlns="ef69d38d-c069-47fd-a86d-65acf93227a5"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B073E4C6-7D33-4753-B33F-2D5F524B7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88c28-be0c-44d7-8160-62774956d5a8"/>
    <ds:schemaRef ds:uri="fe04cdcb-acd9-40f4-87f5-510e41208826"/>
    <ds:schemaRef ds:uri="ef69d38d-c069-47fd-a86d-65acf9322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D4E919-17DB-410C-801B-AFD13C7CDBEF}">
  <ds:schemaRefs>
    <ds:schemaRef ds:uri="http://purl.org/dc/terms/"/>
    <ds:schemaRef ds:uri="http://www.w3.org/XML/1998/namespace"/>
    <ds:schemaRef ds:uri="http://purl.org/dc/dcmitype/"/>
    <ds:schemaRef ds:uri="http://schemas.openxmlformats.org/package/2006/metadata/core-properties"/>
    <ds:schemaRef ds:uri="fe04cdcb-acd9-40f4-87f5-510e41208826"/>
    <ds:schemaRef ds:uri="ba688c28-be0c-44d7-8160-62774956d5a8"/>
    <ds:schemaRef ds:uri="http://schemas.microsoft.com/office/infopath/2007/PartnerControls"/>
    <ds:schemaRef ds:uri="http://schemas.microsoft.com/office/2006/documentManagement/types"/>
    <ds:schemaRef ds:uri="ef69d38d-c069-47fd-a86d-65acf93227a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8EC718E-0590-400A-B19D-EF2802686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ARIAS GONZALEZ JOSE EZEQUIEL</cp:lastModifiedBy>
  <dcterms:created xsi:type="dcterms:W3CDTF">2020-07-21T18:06:29Z</dcterms:created>
  <dcterms:modified xsi:type="dcterms:W3CDTF">2025-09-11T20:21:39Z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0x01010047840F8488598B45879A64BFC989E007</vt:lpwstr>
  </property>
  <property fmtid="{D5CDD505-2E9C-101B-9397-08002B2CF9AE}" pid="3" name="MediaServiceImageTags">
    <vt:lpwstr/>
  </property>
  <property fmtid="{D5CDD505-2E9C-101B-9397-08002B2CF9AE}" pid="4" name="MSIP_Label_b8b4be34-365a-4a68-b9fb-75c1b6874315_Enabled">
    <vt:lpwstr>true</vt:lpwstr>
  </property>
  <property fmtid="{D5CDD505-2E9C-101B-9397-08002B2CF9AE}" pid="5" name="MSIP_Label_b8b4be34-365a-4a68-b9fb-75c1b6874315_SetDate">
    <vt:lpwstr>2024-03-06T22:01:29Z</vt:lpwstr>
  </property>
  <property fmtid="{D5CDD505-2E9C-101B-9397-08002B2CF9AE}" pid="6" name="MSIP_Label_b8b4be34-365a-4a68-b9fb-75c1b6874315_Method">
    <vt:lpwstr>Standard</vt:lpwstr>
  </property>
  <property fmtid="{D5CDD505-2E9C-101B-9397-08002B2CF9AE}" pid="7" name="MSIP_Label_b8b4be34-365a-4a68-b9fb-75c1b6874315_Name">
    <vt:lpwstr>b8b4be34-365a-4a68-b9fb-75c1b6874315</vt:lpwstr>
  </property>
  <property fmtid="{D5CDD505-2E9C-101B-9397-08002B2CF9AE}" pid="8" name="MSIP_Label_b8b4be34-365a-4a68-b9fb-75c1b6874315_SiteId">
    <vt:lpwstr>618d0a45-25a6-4618-9f80-8f70a435ee52</vt:lpwstr>
  </property>
  <property fmtid="{D5CDD505-2E9C-101B-9397-08002B2CF9AE}" pid="9" name="MSIP_Label_b8b4be34-365a-4a68-b9fb-75c1b6874315_ActionId">
    <vt:lpwstr>7ba6f057-170d-4662-917d-592835912b58</vt:lpwstr>
  </property>
  <property fmtid="{D5CDD505-2E9C-101B-9397-08002B2CF9AE}" pid="10" name="MSIP_Label_b8b4be34-365a-4a68-b9fb-75c1b6874315_ContentBits">
    <vt:lpwstr>2</vt:lpwstr>
  </property>
</Properties>
</file>