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5/Envio a Consulta/"/>
    </mc:Choice>
  </mc:AlternateContent>
  <xr:revisionPtr revIDLastSave="21" documentId="8_{059530DE-4962-45E8-B25D-F6582B0DD248}" xr6:coauthVersionLast="47" xr6:coauthVersionMax="47" xr10:uidLastSave="{1616AEB8-6FA3-4E0D-9BBB-B6A8A671DD40}"/>
  <bookViews>
    <workbookView xWindow="-110" yWindow="-110" windowWidth="19420" windowHeight="10420" xr2:uid="{43BABD97-7D01-4141-AC81-FBAE43C39FC3}"/>
  </bookViews>
  <sheets>
    <sheet name="PRESUPUESTO 2025" sheetId="1" r:id="rId1"/>
  </sheets>
  <definedNames>
    <definedName name="_xlnm._FilterDatabase" localSheetId="0" hidden="1">'PRESUPUESTO 2025'!$B$5:$H$67</definedName>
    <definedName name="_xlnm.Print_Area" localSheetId="0">'PRESUPUESTO 2025'!$B$6:$H$71</definedName>
    <definedName name="base">#REF!</definedName>
    <definedName name="pro">#REF!</definedName>
    <definedName name="_xlnm.Print_Titles" localSheetId="0">'PRESUPUESTO 2025'!$1:$5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8" i="1" l="1"/>
  <c r="G71" i="1" s="1"/>
  <c r="F58" i="1"/>
  <c r="E58" i="1"/>
  <c r="H58" i="1" s="1"/>
  <c r="H27" i="1"/>
  <c r="H24" i="1"/>
  <c r="H18" i="1"/>
  <c r="H17" i="1"/>
  <c r="G17" i="1"/>
  <c r="H30" i="1"/>
  <c r="G39" i="1"/>
  <c r="H47" i="1"/>
  <c r="G52" i="1"/>
  <c r="H52" i="1"/>
  <c r="H59" i="1"/>
  <c r="H61" i="1"/>
  <c r="G8" i="1"/>
  <c r="H8" i="1"/>
  <c r="G60" i="1"/>
  <c r="E6" i="1"/>
  <c r="H7" i="1"/>
  <c r="E45" i="1"/>
  <c r="E25" i="1" l="1"/>
  <c r="G59" i="1"/>
  <c r="E62" i="1"/>
  <c r="G30" i="1"/>
  <c r="F69" i="1"/>
  <c r="F62" i="1"/>
  <c r="F45" i="1"/>
  <c r="F25" i="1"/>
  <c r="F6" i="1"/>
  <c r="F71" i="1" l="1"/>
  <c r="G68" i="1"/>
  <c r="G67" i="1"/>
  <c r="G66" i="1"/>
  <c r="G65" i="1"/>
  <c r="G64" i="1"/>
  <c r="G63" i="1"/>
  <c r="H65" i="1"/>
  <c r="G62" i="1" l="1"/>
  <c r="H68" i="1"/>
  <c r="G70" i="1" l="1"/>
  <c r="G69" i="1" s="1"/>
  <c r="E69" i="1"/>
  <c r="G46" i="1"/>
  <c r="G47" i="1"/>
  <c r="G48" i="1"/>
  <c r="G49" i="1"/>
  <c r="G50" i="1"/>
  <c r="G51" i="1"/>
  <c r="G53" i="1"/>
  <c r="G54" i="1"/>
  <c r="G55" i="1"/>
  <c r="G56" i="1"/>
  <c r="G57" i="1"/>
  <c r="G26" i="1"/>
  <c r="G27" i="1"/>
  <c r="G28" i="1"/>
  <c r="G29" i="1"/>
  <c r="G31" i="1"/>
  <c r="G32" i="1"/>
  <c r="G33" i="1"/>
  <c r="G34" i="1"/>
  <c r="G35" i="1"/>
  <c r="G36" i="1"/>
  <c r="G37" i="1"/>
  <c r="G38" i="1"/>
  <c r="G40" i="1"/>
  <c r="G41" i="1"/>
  <c r="G42" i="1"/>
  <c r="G43" i="1"/>
  <c r="G44" i="1"/>
  <c r="G9" i="1"/>
  <c r="G10" i="1"/>
  <c r="G11" i="1"/>
  <c r="G12" i="1"/>
  <c r="G13" i="1"/>
  <c r="G14" i="1"/>
  <c r="G15" i="1"/>
  <c r="G16" i="1"/>
  <c r="G18" i="1"/>
  <c r="G19" i="1"/>
  <c r="G20" i="1"/>
  <c r="G21" i="1"/>
  <c r="G22" i="1"/>
  <c r="G23" i="1"/>
  <c r="G24" i="1"/>
  <c r="H64" i="1"/>
  <c r="H66" i="1"/>
  <c r="H67" i="1"/>
  <c r="H46" i="1"/>
  <c r="H48" i="1"/>
  <c r="H49" i="1"/>
  <c r="H50" i="1"/>
  <c r="H51" i="1"/>
  <c r="H53" i="1"/>
  <c r="H54" i="1"/>
  <c r="H55" i="1"/>
  <c r="H56" i="1"/>
  <c r="H57" i="1"/>
  <c r="H9" i="1"/>
  <c r="H10" i="1"/>
  <c r="H11" i="1"/>
  <c r="H12" i="1"/>
  <c r="H13" i="1"/>
  <c r="H14" i="1"/>
  <c r="H15" i="1"/>
  <c r="H16" i="1"/>
  <c r="H19" i="1"/>
  <c r="H20" i="1"/>
  <c r="H21" i="1"/>
  <c r="H22" i="1"/>
  <c r="H23" i="1"/>
  <c r="G7" i="1"/>
  <c r="H26" i="1"/>
  <c r="H28" i="1"/>
  <c r="H29" i="1"/>
  <c r="H31" i="1"/>
  <c r="H32" i="1"/>
  <c r="H33" i="1"/>
  <c r="H34" i="1"/>
  <c r="H35" i="1"/>
  <c r="H36" i="1"/>
  <c r="H37" i="1"/>
  <c r="H38" i="1"/>
  <c r="H40" i="1"/>
  <c r="H41" i="1"/>
  <c r="H42" i="1"/>
  <c r="H43" i="1"/>
  <c r="H44" i="1"/>
  <c r="G6" i="1" l="1"/>
  <c r="E71" i="1" l="1"/>
  <c r="H6" i="1"/>
  <c r="H63" i="1"/>
  <c r="G61" i="1"/>
  <c r="H45" i="1"/>
  <c r="H71" i="1" l="1"/>
  <c r="G25" i="1"/>
  <c r="G45" i="1"/>
  <c r="H62" i="1"/>
  <c r="H25" i="1"/>
</calcChain>
</file>

<file path=xl/sharedStrings.xml><?xml version="1.0" encoding="utf-8"?>
<sst xmlns="http://schemas.openxmlformats.org/spreadsheetml/2006/main" count="214" uniqueCount="211">
  <si>
    <t>CÓDIGO</t>
  </si>
  <si>
    <t>OBJETO DEL GASTO</t>
  </si>
  <si>
    <t>DETALLE *</t>
  </si>
  <si>
    <t>DIFERENCIA ABSOLUTA</t>
  </si>
  <si>
    <t>VARIACIÓN 
PORCENTUAL</t>
  </si>
  <si>
    <t>0</t>
  </si>
  <si>
    <t>REMUNERACIONES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</si>
  <si>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</si>
  <si>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</si>
  <si>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</si>
  <si>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</si>
  <si>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</si>
  <si>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</si>
  <si>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</si>
  <si>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</si>
  <si>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</si>
  <si>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</si>
  <si>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</si>
  <si>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</si>
  <si>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</si>
  <si>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</si>
  <si>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</si>
  <si>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</si>
  <si>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</si>
  <si>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</si>
  <si>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</si>
  <si>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</si>
  <si>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</si>
  <si>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</si>
  <si>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</si>
  <si>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</si>
  <si>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</si>
  <si>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</si>
  <si>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</si>
  <si>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</si>
  <si>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</si>
  <si>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</si>
  <si>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</si>
  <si>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</si>
  <si>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</si>
  <si>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</si>
  <si>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</si>
  <si>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</si>
  <si>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</si>
  <si>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</si>
  <si>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</si>
  <si>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</si>
  <si>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</si>
  <si>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</si>
  <si>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</si>
  <si>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</si>
  <si>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</si>
  <si>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</si>
  <si>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</si>
  <si>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</si>
  <si>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</si>
  <si>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</si>
  <si>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</si>
  <si>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</si>
  <si>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</si>
  <si>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</si>
  <si>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</si>
  <si>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1.02.03</t>
  </si>
  <si>
    <t>Servicio de correo</t>
  </si>
  <si>
    <t>Contempla el pago de servicio de traslado nacional e internacional de toda clase de correspondencia postal, el alquiler de apartados postales, la adquisición de estampillas, y otros servicios conexos.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</si>
  <si>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</si>
  <si>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</si>
  <si>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</si>
  <si>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</si>
  <si>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</si>
  <si>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</si>
  <si>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</si>
  <si>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</si>
  <si>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</si>
  <si>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</si>
  <si>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</si>
  <si>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</si>
  <si>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</si>
  <si>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</si>
  <si>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</si>
  <si>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</si>
  <si>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</si>
  <si>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</si>
  <si>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</si>
  <si>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</si>
  <si>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</si>
  <si>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</si>
  <si>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</si>
  <si>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</si>
  <si>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</si>
  <si>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</si>
  <si>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</si>
  <si>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</si>
  <si>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</si>
  <si>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</si>
  <si>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</si>
  <si>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</si>
  <si>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</si>
  <si>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1.08.99</t>
  </si>
  <si>
    <t>Mantenimiento de otros equipo</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</si>
  <si>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</si>
  <si>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</si>
  <si>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</si>
  <si>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</si>
  <si>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</si>
  <si>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</si>
  <si>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</si>
  <si>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</si>
  <si>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</si>
  <si>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</si>
  <si>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</si>
  <si>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</si>
  <si>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</si>
  <si>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</si>
  <si>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</si>
  <si>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</si>
  <si>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Adquisición de materiales y productos que se requieren en la construcción, mantenimiento y reparación de los sistemas eléctricos, telefónicos y de cómputo. Como ejemplo se citan los siguientes: todo tipo de cable, bombillos, tubos, conectadores, uniones, cajas octogonales, toma corrientes, cajas telefónicas, memoria RAM, tarjetas para cómputo, abanicos internos de computadoras, entre otros.</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</si>
  <si>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</si>
  <si>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</si>
  <si>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</si>
  <si>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</si>
  <si>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</si>
  <si>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Considera los gastos por concepto de compra de repuestos que se usan para el mantenimiento y reparación de maquinaria y equipo así como accesorios, que no incrementen la vida útil del bien y no son capitalizables</t>
  </si>
  <si>
    <t>2.99.01</t>
  </si>
  <si>
    <t>Útiles y materiales de oficina y cómputo</t>
  </si>
  <si>
    <t>Comprende la adquisición de artículos que se requieren para realizar labores de oficina, de cómputo</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</si>
  <si>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</si>
  <si>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</si>
  <si>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</si>
  <si>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</si>
  <si>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</si>
  <si>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</si>
  <si>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</si>
  <si>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</si>
  <si>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</si>
  <si>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</si>
  <si>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</si>
  <si>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</si>
  <si>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</si>
  <si>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</si>
  <si>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Incorpora la compra de útiles, materiales y suministros no incluidos en las subpartidas anteriores</t>
  </si>
  <si>
    <t>5</t>
  </si>
  <si>
    <t>BIENES DURADEROS</t>
  </si>
  <si>
    <t>5.99.03</t>
  </si>
  <si>
    <t>Bienes Intangibles</t>
  </si>
  <si>
    <t>incluye la adquisición y el desarrollo de sistemas informáticos, así como de software especializado. Se contemplan en esta subpartida, las erogaciones por concepto de adiciones y mejoras a sistemas que se encuentran en operación.</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</si>
  <si>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</si>
  <si>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</si>
  <si>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</si>
  <si>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</si>
  <si>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</si>
  <si>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</si>
  <si>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</si>
  <si>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</si>
  <si>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</si>
  <si>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</si>
  <si>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</si>
  <si>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</si>
  <si>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</si>
  <si>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</si>
  <si>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</si>
  <si>
    <t xml:space="preserve">  * Detalle de lo que corresponde la cuenta </t>
  </si>
  <si>
    <t>TOTAL</t>
  </si>
  <si>
    <t>Para visualizar las subpartidas, debe dar click en el más (+) de la izquierda.</t>
  </si>
  <si>
    <t>Cifras en colones</t>
  </si>
  <si>
    <t>1.03.03</t>
  </si>
  <si>
    <t>Impresión, encuadernación y otros</t>
  </si>
  <si>
    <t>1.04.02</t>
  </si>
  <si>
    <t>Servicios Jurídicos</t>
  </si>
  <si>
    <t>CUENTAS ESPECIALES</t>
  </si>
  <si>
    <t>9.02.01</t>
  </si>
  <si>
    <t>Sumas libres sin asignación presupuestaria</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</si>
  <si>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</si>
  <si>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6.07.01</t>
  </si>
  <si>
    <t>6.02.03</t>
  </si>
  <si>
    <t>Ayudas a funcionarios</t>
  </si>
  <si>
    <t>Reconocimiento semestral, con base en un monto por consumo eléctrico fijo para todos los funcionarios basado en una jornada de 8 horas, por concepto de pago del consumo eléctrico en que incurren los funcionarios por el uso de las computadoras en labores de teletrabajo</t>
  </si>
  <si>
    <t>1.04.01</t>
  </si>
  <si>
    <t>Servicios médicos y de laboratorio</t>
  </si>
  <si>
    <t>5.01.06</t>
  </si>
  <si>
    <t>Equipo sanitario, de laboratorio e investigación</t>
  </si>
  <si>
    <t>2.99.02</t>
  </si>
  <si>
    <t xml:space="preserve">Útiles y materiales médico, hospitalario y de investigación </t>
  </si>
  <si>
    <t>Comprende las erogaciones por concepto de servicios profesionales y técnicos para realizar trabajos en el campo de la salud. Incluye los servicios integrales de salud.</t>
  </si>
  <si>
    <t>Se incluye aquel equipo y mobiliario médico para diagnósticos de enfermedades.</t>
  </si>
  <si>
    <t>OBSERVACIONES DE SUPERVISADOS</t>
  </si>
  <si>
    <t>PRESUPUESTO AÑO
2024</t>
  </si>
  <si>
    <t>Presupuesto del CONASSIF para el año 2025</t>
  </si>
  <si>
    <t>PRESUPUESTO AÑO
2025</t>
  </si>
  <si>
    <t>Actividades protocolarias y sociales</t>
  </si>
  <si>
    <t>5.01.03</t>
  </si>
  <si>
    <t>Equipo de comunicación</t>
  </si>
  <si>
    <t>1.07.02</t>
  </si>
  <si>
    <t xml:space="preserve">Gastos por servicios inherentes a la organización y participación en eventos de formación. </t>
  </si>
  <si>
    <t xml:space="preserve">Erogaciones por concepto de equipo para trasmitir y recibir información, haciendo partícipe a terceros mediante comunicaciones telefónicas, compra de radios, video beam entre otros. etc </t>
  </si>
  <si>
    <t>Análisis de las Observaciones</t>
  </si>
  <si>
    <t>Corresponde a la previsión para la contratación de servicios de consultoría en temas jurídicos que no forman parte del ámbito habitual de la Asesoría Legal del CONASSIF. Aunque en el 2024 no se han utilizado, es necesario presupuestar esta partida por si se requiere realizar una investigación por parte del Despacho del CONASSF.</t>
  </si>
  <si>
    <t>El incremento se debe a la previsión de contar con dos practicantes universitarios (uno más que el 2024). Los practicantes universitarios brindan apoyo en labores operativas del Despacho CONASSIF, se les reconoce una ayuda para gastos.</t>
  </si>
  <si>
    <t xml:space="preserve"> </t>
  </si>
  <si>
    <t xml:space="preserve">Contempla los gastos por concepto de servicios de impresión, fotocopiado, encuadernación y reproducción de revistas, libros, periódicos, comprobantes, títulos valores y papelería en general utilizada en la operación propia de las instituciones. </t>
  </si>
  <si>
    <t xml:space="preserve">Incluye los pagos por servicios profesionales y técnicos para elaborar trabajos en el campo de la abogacía y el notariado. </t>
  </si>
  <si>
    <t xml:space="preserve">Comprende la adquisición de útiles y materiales no capitalizables que se utilizan en las actividades médico-quirúrgicas, de enfermería, farmacia, laboratorio e investigación, tales como agujas hipodérmicas, jeringas, material de sutura, guantes, catéter y otros. </t>
  </si>
  <si>
    <r>
      <rPr>
        <b/>
        <sz val="8"/>
        <rFont val="Roboto"/>
      </rPr>
      <t>Cámara de Bancos e Instituciones Financieras y Subgerencia General de Riesgos y Credito del Banco Nacional:</t>
    </r>
    <r>
      <rPr>
        <sz val="8"/>
        <rFont val="Roboto"/>
      </rPr>
      <t xml:space="preserve"> Se solicita justificar este código, ya que el incremento propuesto se considera fuera de proporción y no obedece a la coyuntura actual.</t>
    </r>
  </si>
  <si>
    <r>
      <t xml:space="preserve">
</t>
    </r>
    <r>
      <rPr>
        <b/>
        <sz val="8"/>
        <rFont val="Roboto"/>
      </rPr>
      <t xml:space="preserve">JUPEMA: </t>
    </r>
    <r>
      <rPr>
        <sz val="8"/>
        <rFont val="Roboto"/>
      </rPr>
      <t>en lo correspondiente al CONASSIF solicitar valorar el incremento en las partidas Servicios Jurídicos, Actividades Protocolarias y sociales, además de valorar el incremento en la partida Becas a terceras personas.</t>
    </r>
  </si>
  <si>
    <r>
      <rPr>
        <b/>
        <sz val="8"/>
        <rFont val="Roboto"/>
      </rPr>
      <t>CAFI, CAMBOLSA y CCETV:</t>
    </r>
    <r>
      <rPr>
        <sz val="8"/>
        <rFont val="Roboto"/>
      </rPr>
      <t xml:space="preserve"> Se solicita justificar este código, ya que el  incremento propuesto se considera fuera de proporción y no obedece a la coyuntura actual.</t>
    </r>
  </si>
  <si>
    <r>
      <rPr>
        <b/>
        <sz val="8"/>
        <rFont val="Roboto"/>
      </rPr>
      <t xml:space="preserve">CAFI, CAMBOLSA y CCETV: </t>
    </r>
    <r>
      <rPr>
        <sz val="8"/>
        <rFont val="Roboto"/>
      </rPr>
      <t>Se solicita justificar este código, ya que el  incremento propuesto se considera fuera de proporción y no obedece a la coyuntura actual.</t>
    </r>
  </si>
  <si>
    <t>NA</t>
  </si>
  <si>
    <t xml:space="preserve">El Consejo Nacional de Supervisión del Sistema Financiero, en los artículos 6 de las actas de las sesiones 1884-2024 y 1885-2024, celebradas el 19 y 23 de agosto del 2024, aprobó la creación de un puesto discrecional de asistente del presidente del Conassif. El beneficio esperado con la creación de la plaza de asistente del presidente del Conassif consiste en mejorar la capacidad de respuesta del Consejo para atender asuntos y proyectos complejos de diversa índole, en los cuales ese órgano colegiado deba ejercer un rol de liderazgo, de forma que se agilice la ejecución de tareas, y se transmita información relevante al Presidente y al Consejo, para la toma de decisiones y el adecuado cumplimiento de sus funciones. La creación de 1 plaza en el Despacho, que actualmente cuenta con 7 plazas en total, impacta porcentualmente la partida. Por lo reducido del personal. 
</t>
  </si>
  <si>
    <t>El monto se dispone, con el propósito de atender el pago de consultoría en Ciencias Económicas y Sociales que pueden ser requeridas en el año. La partida no tiene variación con respecto al monto dispuesto el año anterior.</t>
  </si>
  <si>
    <t>Se tienen programados actividades de capacitación para ampliar conocimiento en riesgos, finanzas, seguros y pensiones, capacitación en Fintech, ampliar conocimientos en temas de supervisión y pasantías en experiencias internacionales en materia de innovación financiera. El monto de la partida disminuye con respecto al año anterior.</t>
  </si>
  <si>
    <t>El Conassif  y las Superintendencias son parte del INFE (Comité de la OCDE, sobre temas de Eduacación Finanaciera) Se destina presupuesto, para llevar a cabo, a lo largo del año actividades relacionadas con educación financiera, entre las que se destacan: Global Money Week, giras de educación financiera y otros.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</si>
</sst>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_);[Red]\(&quot;¢&quot;#,##0.00\)"/>
    <numFmt numFmtId="165" formatCode="&quot;₡&quot;#,##0.00"/>
  </numFmts>
  <fonts count="8" x14ac:knownFonts="1">
    <font>
      <sz val="10"/>
      <name val="Arial"/>
      <family val="2"/>
    </font>
    <font>
      <sz val="10"/>
      <name val="Arial"/>
      <family val="2"/>
    </font>
    <font>
      <b/>
      <sz val="8"/>
      <name val="Roboto"/>
    </font>
    <font>
      <sz val="8"/>
      <name val="Roboto"/>
    </font>
    <font>
      <b/>
      <sz val="8"/>
      <color theme="0"/>
      <name val="Roboto"/>
    </font>
    <font>
      <sz val="8"/>
      <color rgb="FF000000"/>
      <name val="Roboto"/>
    </font>
    <font>
      <i/>
      <sz val="8"/>
      <name val="Roboto"/>
    </font>
    <font>
      <sz val="8"/>
      <color indexed="10"/>
      <name val="Roboto"/>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51">
    <xf numFmtId="0" fontId="0" fillId="0" borderId="0" xfId="0"/>
    <xf numFmtId="0" fontId="2" fillId="0" borderId="0" xfId="0" applyFont="1" applyAlignment="1">
      <alignment vertical="center" wrapText="1"/>
    </xf>
    <xf numFmtId="0" fontId="2" fillId="0" borderId="2"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xf>
    <xf numFmtId="0" fontId="3" fillId="0" borderId="0" xfId="0" applyFont="1"/>
    <xf numFmtId="0" fontId="2" fillId="0" borderId="0" xfId="0" applyFont="1" applyAlignment="1">
      <alignment horizontal="left" vertical="center"/>
    </xf>
    <xf numFmtId="0" fontId="3"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centerContinuous" vertical="center" wrapText="1"/>
    </xf>
    <xf numFmtId="164" fontId="2" fillId="0" borderId="0" xfId="0" applyNumberFormat="1" applyFont="1" applyAlignment="1">
      <alignment horizontal="centerContinuous"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0" borderId="0" xfId="0" applyFont="1"/>
    <xf numFmtId="10" fontId="3" fillId="0" borderId="4" xfId="1" applyNumberFormat="1" applyFont="1" applyBorder="1" applyAlignment="1" applyProtection="1">
      <alignment horizontal="left" vertical="top" wrapText="1"/>
      <protection locked="0"/>
    </xf>
    <xf numFmtId="165" fontId="2" fillId="0" borderId="0" xfId="0" applyNumberFormat="1" applyFont="1"/>
    <xf numFmtId="0" fontId="3"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165" fontId="7" fillId="0" borderId="0" xfId="0" applyNumberFormat="1" applyFont="1" applyAlignment="1">
      <alignment vertical="top" wrapText="1"/>
    </xf>
    <xf numFmtId="0" fontId="7" fillId="0" borderId="0" xfId="0" applyFont="1"/>
    <xf numFmtId="0" fontId="3" fillId="0" borderId="0" xfId="0" applyFont="1" applyAlignment="1">
      <alignment horizontal="center" vertical="top"/>
    </xf>
    <xf numFmtId="4" fontId="3" fillId="0" borderId="0" xfId="0" applyNumberFormat="1" applyFont="1" applyAlignment="1">
      <alignment vertical="top" wrapText="1"/>
    </xf>
    <xf numFmtId="10" fontId="3" fillId="0" borderId="0" xfId="1" applyNumberFormat="1" applyFont="1"/>
    <xf numFmtId="10" fontId="3" fillId="0" borderId="0" xfId="0" applyNumberFormat="1" applyFont="1"/>
    <xf numFmtId="49" fontId="4" fillId="3" borderId="4"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right" vertical="center" wrapText="1"/>
    </xf>
    <xf numFmtId="44" fontId="4" fillId="3" borderId="4" xfId="0" applyNumberFormat="1" applyFont="1" applyFill="1" applyBorder="1" applyAlignment="1">
      <alignment horizontal="right" vertical="center" wrapText="1"/>
    </xf>
    <xf numFmtId="10" fontId="4" fillId="3" borderId="4" xfId="1" applyNumberFormat="1" applyFont="1" applyFill="1" applyBorder="1" applyAlignment="1">
      <alignment horizontal="center" vertical="center" wrapText="1"/>
    </xf>
    <xf numFmtId="0" fontId="2" fillId="0" borderId="4" xfId="0" applyFont="1" applyBorder="1" applyAlignment="1">
      <alignment vertical="center" wrapText="1"/>
    </xf>
    <xf numFmtId="0" fontId="3" fillId="0" borderId="4" xfId="0" applyFont="1" applyBorder="1" applyAlignment="1">
      <alignment vertical="center" wrapText="1"/>
    </xf>
    <xf numFmtId="165" fontId="3" fillId="0" borderId="4" xfId="0" applyNumberFormat="1" applyFont="1" applyBorder="1" applyAlignment="1">
      <alignment vertical="center" wrapText="1"/>
    </xf>
    <xf numFmtId="10" fontId="3" fillId="0" borderId="4" xfId="1" applyNumberFormat="1" applyFont="1" applyBorder="1" applyAlignment="1">
      <alignment horizontal="center" vertical="center" wrapText="1"/>
    </xf>
    <xf numFmtId="10" fontId="3" fillId="0" borderId="4" xfId="1" applyNumberFormat="1" applyFont="1" applyBorder="1" applyAlignment="1" applyProtection="1">
      <alignment horizontal="center" vertical="center" wrapText="1"/>
      <protection locked="0"/>
    </xf>
    <xf numFmtId="10" fontId="3" fillId="0" borderId="4" xfId="1" applyNumberFormat="1" applyFont="1" applyBorder="1" applyAlignment="1" applyProtection="1">
      <alignment horizontal="left" vertical="center" wrapText="1"/>
      <protection locked="0"/>
    </xf>
    <xf numFmtId="0" fontId="3" fillId="0" borderId="4" xfId="0" applyFont="1" applyBorder="1" applyAlignment="1" applyProtection="1">
      <alignment vertical="center" wrapText="1"/>
      <protection locked="0"/>
    </xf>
    <xf numFmtId="0" fontId="4" fillId="3" borderId="4" xfId="0" applyFont="1" applyFill="1" applyBorder="1" applyAlignment="1">
      <alignment vertical="center" wrapText="1"/>
    </xf>
    <xf numFmtId="0" fontId="4" fillId="3" borderId="4" xfId="0" applyFont="1" applyFill="1" applyBorder="1" applyAlignment="1" applyProtection="1">
      <alignment vertical="center" wrapText="1"/>
      <protection locked="0"/>
    </xf>
    <xf numFmtId="0" fontId="3" fillId="0" borderId="4" xfId="0" applyFont="1" applyBorder="1" applyAlignment="1">
      <alignment horizontal="left" vertical="center" wrapText="1"/>
    </xf>
    <xf numFmtId="0" fontId="5" fillId="0" borderId="4" xfId="0" applyFont="1" applyBorder="1" applyAlignment="1">
      <alignment horizontal="justify" vertical="center" wrapText="1"/>
    </xf>
    <xf numFmtId="49" fontId="4" fillId="3" borderId="5"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165" fontId="4" fillId="3" borderId="5" xfId="0" applyNumberFormat="1" applyFont="1" applyFill="1" applyBorder="1" applyAlignment="1">
      <alignment horizontal="right" vertical="center" wrapText="1"/>
    </xf>
    <xf numFmtId="44" fontId="4" fillId="3" borderId="5" xfId="0" applyNumberFormat="1" applyFont="1" applyFill="1" applyBorder="1" applyAlignment="1">
      <alignment horizontal="right" vertical="center" wrapText="1"/>
    </xf>
    <xf numFmtId="10" fontId="4" fillId="3" borderId="5" xfId="1"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left"/>
    </xf>
  </cellXfs>
  <cellStyles count="3">
    <cellStyle name="Millares 2" xfId="2" xr:uid="{0C8FF029-C889-472D-B16D-0BFE932F2BF8}"/>
    <cellStyle name="Normal" xfId="0" builtinId="0"/>
    <cellStyle name="Porcentaje" xfId="1" builtinId="5"/>
  </cellStyles>
  <dxfs count="0"/>
  <tableStyles count="0" defaultTableStyle="TableStyleMedium2" defaultPivotStyle="PivotStyleLight16"/>
  <colors>
    <mruColors>
      <color rgb="FF009585"/>
      <color rgb="FF0D55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153836</xdr:colOff>
      <xdr:row>0</xdr:row>
      <xdr:rowOff>202405</xdr:rowOff>
    </xdr:from>
    <xdr:to>
      <xdr:col>8</xdr:col>
      <xdr:colOff>1050690</xdr:colOff>
      <xdr:row>2</xdr:row>
      <xdr:rowOff>626597</xdr:rowOff>
    </xdr:to>
    <xdr:pic>
      <xdr:nvPicPr>
        <xdr:cNvPr id="3" name="Imagen 2">
          <a:extLst>
            <a:ext uri="{FF2B5EF4-FFF2-40B4-BE49-F238E27FC236}">
              <a16:creationId xmlns:a16="http://schemas.microsoft.com/office/drawing/2014/main" id="{C72CB193-3EEA-4FF1-9B20-A9D41E18288E}"/>
            </a:ext>
          </a:extLst>
        </xdr:cNvPr>
        <xdr:cNvPicPr>
          <a:picLocks noChangeAspect="1"/>
        </xdr:cNvPicPr>
      </xdr:nvPicPr>
      <xdr:blipFill>
        <a:blip xmlns:r="http://schemas.openxmlformats.org/officeDocument/2006/relationships" r:embed="rId1"/>
        <a:stretch>
          <a:fillRect/>
        </a:stretch>
      </xdr:blipFill>
      <xdr:spPr>
        <a:xfrm>
          <a:off x="9845524" y="202405"/>
          <a:ext cx="4510162" cy="107156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11CB3-D3C0-42F8-878D-31544B9DB53A}">
  <sheetPr>
    <pageSetUpPr fitToPage="1"/>
  </sheetPr>
  <dimension ref="B1:L81"/>
  <sheetViews>
    <sheetView showGridLines="0" tabSelected="1" topLeftCell="D65" zoomScale="90" zoomScaleNormal="90" workbookViewId="0">
      <selection activeCell="I65" sqref="I65"/>
    </sheetView>
  </sheetViews>
  <sheetFormatPr baseColWidth="10" defaultColWidth="11.453125" defaultRowHeight="10.5" outlineLevelRow="1" x14ac:dyDescent="0.25"/>
  <cols>
    <col min="1" max="1" width="3.36328125" style="5" customWidth="1"/>
    <col min="2" max="2" width="8.90625" style="22" customWidth="1"/>
    <col min="3" max="3" width="43.6328125" style="17" customWidth="1"/>
    <col min="4" max="4" width="61.6328125" style="17" customWidth="1"/>
    <col min="5" max="6" width="21.08984375" style="17" customWidth="1"/>
    <col min="7" max="7" width="16.54296875" style="17" customWidth="1"/>
    <col min="8" max="8" width="14.08984375" style="5" customWidth="1"/>
    <col min="9" max="10" width="34.6328125" style="5" customWidth="1"/>
    <col min="11" max="11" width="11.453125" style="5" customWidth="1"/>
    <col min="12" max="12" width="16.36328125" style="5" customWidth="1"/>
    <col min="13" max="15" width="11.453125" style="5" customWidth="1"/>
    <col min="16" max="16384" width="11.453125" style="5"/>
  </cols>
  <sheetData>
    <row r="1" spans="2:10" x14ac:dyDescent="0.25">
      <c r="B1" s="4"/>
      <c r="C1" s="5"/>
      <c r="D1" s="5"/>
      <c r="E1" s="5"/>
      <c r="F1" s="5"/>
      <c r="G1" s="5"/>
    </row>
    <row r="2" spans="2:10" ht="35.4" customHeight="1" x14ac:dyDescent="0.25">
      <c r="B2" s="48" t="s">
        <v>187</v>
      </c>
      <c r="C2" s="49"/>
      <c r="D2" s="49"/>
      <c r="E2" s="49"/>
      <c r="F2" s="49"/>
      <c r="G2" s="49"/>
      <c r="H2" s="49"/>
      <c r="I2" s="6"/>
    </row>
    <row r="3" spans="2:10" ht="65" customHeight="1" x14ac:dyDescent="0.25">
      <c r="B3" s="50" t="s">
        <v>164</v>
      </c>
      <c r="C3" s="50"/>
      <c r="D3" s="50"/>
      <c r="E3" s="50"/>
      <c r="F3" s="50"/>
      <c r="G3" s="50"/>
      <c r="H3" s="50"/>
      <c r="I3" s="7"/>
    </row>
    <row r="4" spans="2:10" ht="7.5" customHeight="1" thickBot="1" x14ac:dyDescent="0.3">
      <c r="B4" s="8"/>
      <c r="C4" s="9"/>
      <c r="D4" s="9"/>
      <c r="E4" s="10"/>
      <c r="F4" s="10"/>
      <c r="G4" s="10"/>
    </row>
    <row r="5" spans="2:10" s="14" customFormat="1" ht="43.5" customHeight="1" thickBot="1" x14ac:dyDescent="0.3">
      <c r="B5" s="11" t="s">
        <v>0</v>
      </c>
      <c r="C5" s="12" t="s">
        <v>1</v>
      </c>
      <c r="D5" s="13" t="s">
        <v>2</v>
      </c>
      <c r="E5" s="12" t="s">
        <v>188</v>
      </c>
      <c r="F5" s="13" t="s">
        <v>186</v>
      </c>
      <c r="G5" s="12" t="s">
        <v>3</v>
      </c>
      <c r="H5" s="13" t="s">
        <v>4</v>
      </c>
      <c r="I5" s="12" t="s">
        <v>185</v>
      </c>
      <c r="J5" s="47" t="s">
        <v>195</v>
      </c>
    </row>
    <row r="6" spans="2:10" s="14" customFormat="1" ht="19.5" customHeight="1" x14ac:dyDescent="0.25">
      <c r="B6" s="42" t="s">
        <v>5</v>
      </c>
      <c r="C6" s="43" t="s">
        <v>6</v>
      </c>
      <c r="D6" s="43"/>
      <c r="E6" s="44">
        <f>SUM(E7:E24)</f>
        <v>1514831819.96</v>
      </c>
      <c r="F6" s="45">
        <f>SUM(F7:F24)</f>
        <v>1445721674.3999996</v>
      </c>
      <c r="G6" s="44">
        <f>SUM(G7:G24)</f>
        <v>69110145.560000062</v>
      </c>
      <c r="H6" s="46">
        <f>+E6/F6-1</f>
        <v>4.780321605725546E-2</v>
      </c>
      <c r="I6" s="46"/>
      <c r="J6" s="46"/>
    </row>
    <row r="7" spans="2:10" ht="227.4" customHeight="1" outlineLevel="1" x14ac:dyDescent="0.25">
      <c r="B7" s="31" t="s">
        <v>7</v>
      </c>
      <c r="C7" s="31" t="s">
        <v>8</v>
      </c>
      <c r="D7" s="32" t="s">
        <v>9</v>
      </c>
      <c r="E7" s="33">
        <v>819911094.96000004</v>
      </c>
      <c r="F7" s="33">
        <v>729955367.03999996</v>
      </c>
      <c r="G7" s="33">
        <f>+E7-F7</f>
        <v>89955727.920000076</v>
      </c>
      <c r="H7" s="34">
        <f>+E7/F7-1</f>
        <v>0.12323455923719617</v>
      </c>
      <c r="I7" s="15" t="s">
        <v>202</v>
      </c>
      <c r="J7" s="15" t="s">
        <v>207</v>
      </c>
    </row>
    <row r="8" spans="2:10" ht="48.75" customHeight="1" outlineLevel="1" x14ac:dyDescent="0.25">
      <c r="B8" s="31" t="s">
        <v>10</v>
      </c>
      <c r="C8" s="31" t="s">
        <v>11</v>
      </c>
      <c r="D8" s="32" t="s">
        <v>12</v>
      </c>
      <c r="E8" s="33">
        <v>504000</v>
      </c>
      <c r="F8" s="33">
        <v>504000</v>
      </c>
      <c r="G8" s="33">
        <f>+E8-F8</f>
        <v>0</v>
      </c>
      <c r="H8" s="34">
        <f>+E8/F8-1</f>
        <v>0</v>
      </c>
      <c r="I8" s="35"/>
      <c r="J8" s="15" t="s">
        <v>198</v>
      </c>
    </row>
    <row r="9" spans="2:10" ht="42" customHeight="1" outlineLevel="1" x14ac:dyDescent="0.25">
      <c r="B9" s="31" t="s">
        <v>13</v>
      </c>
      <c r="C9" s="31" t="s">
        <v>14</v>
      </c>
      <c r="D9" s="32" t="s">
        <v>15</v>
      </c>
      <c r="E9" s="33">
        <v>4500000</v>
      </c>
      <c r="F9" s="33">
        <v>4500000</v>
      </c>
      <c r="G9" s="33">
        <f t="shared" ref="G9:G24" si="0">+E9-F9</f>
        <v>0</v>
      </c>
      <c r="H9" s="34">
        <f t="shared" ref="H9:H23" si="1">+E9/F9-1</f>
        <v>0</v>
      </c>
      <c r="I9" s="35"/>
      <c r="J9" s="35"/>
    </row>
    <row r="10" spans="2:10" ht="75" customHeight="1" outlineLevel="1" x14ac:dyDescent="0.25">
      <c r="B10" s="31" t="s">
        <v>16</v>
      </c>
      <c r="C10" s="31" t="s">
        <v>17</v>
      </c>
      <c r="D10" s="32" t="s">
        <v>18</v>
      </c>
      <c r="E10" s="33">
        <v>129191335.04000001</v>
      </c>
      <c r="F10" s="33">
        <v>134723753.03999999</v>
      </c>
      <c r="G10" s="33">
        <f t="shared" si="0"/>
        <v>-5532417.9999999851</v>
      </c>
      <c r="H10" s="34">
        <f t="shared" si="1"/>
        <v>-4.1064904110542311E-2</v>
      </c>
      <c r="I10" s="35"/>
      <c r="J10" s="35"/>
    </row>
    <row r="11" spans="2:10" ht="105" customHeight="1" outlineLevel="1" x14ac:dyDescent="0.25">
      <c r="B11" s="31" t="s">
        <v>19</v>
      </c>
      <c r="C11" s="31" t="s">
        <v>20</v>
      </c>
      <c r="D11" s="32" t="s">
        <v>21</v>
      </c>
      <c r="E11" s="33">
        <v>20930076</v>
      </c>
      <c r="F11" s="33">
        <v>56930075.040000007</v>
      </c>
      <c r="G11" s="33">
        <f t="shared" si="0"/>
        <v>-35999999.040000007</v>
      </c>
      <c r="H11" s="34">
        <f t="shared" si="1"/>
        <v>-0.63235467395231459</v>
      </c>
      <c r="I11" s="36"/>
      <c r="J11" s="36"/>
    </row>
    <row r="12" spans="2:10" ht="75" customHeight="1" outlineLevel="1" x14ac:dyDescent="0.25">
      <c r="B12" s="31" t="s">
        <v>22</v>
      </c>
      <c r="C12" s="31" t="s">
        <v>23</v>
      </c>
      <c r="D12" s="32" t="s">
        <v>24</v>
      </c>
      <c r="E12" s="33">
        <v>115023897.95999999</v>
      </c>
      <c r="F12" s="33">
        <v>115023897.95999999</v>
      </c>
      <c r="G12" s="33">
        <f t="shared" si="0"/>
        <v>0</v>
      </c>
      <c r="H12" s="34">
        <f t="shared" si="1"/>
        <v>0</v>
      </c>
      <c r="I12" s="37"/>
      <c r="J12" s="37"/>
    </row>
    <row r="13" spans="2:10" ht="75" customHeight="1" outlineLevel="1" x14ac:dyDescent="0.25">
      <c r="B13" s="31" t="s">
        <v>25</v>
      </c>
      <c r="C13" s="31" t="s">
        <v>26</v>
      </c>
      <c r="D13" s="32" t="s">
        <v>27</v>
      </c>
      <c r="E13" s="33">
        <v>82282692</v>
      </c>
      <c r="F13" s="33">
        <v>77850233.040000007</v>
      </c>
      <c r="G13" s="33">
        <f t="shared" si="0"/>
        <v>4432458.9599999934</v>
      </c>
      <c r="H13" s="34">
        <f t="shared" si="1"/>
        <v>5.6935718583174477E-2</v>
      </c>
      <c r="I13" s="37"/>
      <c r="J13" s="37"/>
    </row>
    <row r="14" spans="2:10" ht="75" customHeight="1" outlineLevel="1" x14ac:dyDescent="0.25">
      <c r="B14" s="31" t="s">
        <v>28</v>
      </c>
      <c r="C14" s="31" t="s">
        <v>29</v>
      </c>
      <c r="D14" s="32" t="s">
        <v>30</v>
      </c>
      <c r="E14" s="33">
        <v>17520482.039999999</v>
      </c>
      <c r="F14" s="33">
        <v>18243064.079999998</v>
      </c>
      <c r="G14" s="33">
        <f t="shared" si="0"/>
        <v>-722582.03999999911</v>
      </c>
      <c r="H14" s="34">
        <f t="shared" si="1"/>
        <v>-3.9608589699148822E-2</v>
      </c>
      <c r="I14" s="37"/>
      <c r="J14" s="37"/>
    </row>
    <row r="15" spans="2:10" ht="75" customHeight="1" outlineLevel="1" x14ac:dyDescent="0.25">
      <c r="B15" s="31" t="s">
        <v>31</v>
      </c>
      <c r="C15" s="31" t="s">
        <v>32</v>
      </c>
      <c r="D15" s="32" t="s">
        <v>33</v>
      </c>
      <c r="E15" s="33">
        <v>9002703</v>
      </c>
      <c r="F15" s="33">
        <v>9046383</v>
      </c>
      <c r="G15" s="33">
        <f t="shared" si="0"/>
        <v>-43680</v>
      </c>
      <c r="H15" s="34">
        <f t="shared" si="1"/>
        <v>-4.8284491160721643E-3</v>
      </c>
      <c r="I15" s="37"/>
      <c r="J15" s="37"/>
    </row>
    <row r="16" spans="2:10" ht="86.25" customHeight="1" outlineLevel="1" x14ac:dyDescent="0.25">
      <c r="B16" s="31" t="s">
        <v>34</v>
      </c>
      <c r="C16" s="31" t="s">
        <v>35</v>
      </c>
      <c r="D16" s="32" t="s">
        <v>36</v>
      </c>
      <c r="E16" s="33">
        <v>91333782</v>
      </c>
      <c r="F16" s="33">
        <v>86413759.080000013</v>
      </c>
      <c r="G16" s="33">
        <f t="shared" si="0"/>
        <v>4920022.9199999869</v>
      </c>
      <c r="H16" s="34">
        <f t="shared" si="1"/>
        <v>5.6935642800183484E-2</v>
      </c>
      <c r="I16" s="37"/>
      <c r="J16" s="37"/>
    </row>
    <row r="17" spans="2:10" ht="86.25" customHeight="1" outlineLevel="1" x14ac:dyDescent="0.25">
      <c r="B17" s="31" t="s">
        <v>37</v>
      </c>
      <c r="C17" s="31" t="s">
        <v>38</v>
      </c>
      <c r="D17" s="32" t="s">
        <v>39</v>
      </c>
      <c r="E17" s="33">
        <v>4936967.04</v>
      </c>
      <c r="F17" s="33">
        <v>4671015</v>
      </c>
      <c r="G17" s="33">
        <f>+E17-F17</f>
        <v>265952.04000000004</v>
      </c>
      <c r="H17" s="34">
        <f>+E17/F17-1</f>
        <v>5.6936670081342067E-2</v>
      </c>
      <c r="I17" s="37"/>
      <c r="J17" s="37"/>
    </row>
    <row r="18" spans="2:10" ht="86.25" customHeight="1" outlineLevel="1" x14ac:dyDescent="0.25">
      <c r="B18" s="31" t="s">
        <v>40</v>
      </c>
      <c r="C18" s="31" t="s">
        <v>41</v>
      </c>
      <c r="D18" s="32" t="s">
        <v>42</v>
      </c>
      <c r="E18" s="33">
        <v>14810884.920000002</v>
      </c>
      <c r="F18" s="33">
        <v>14013042.959999999</v>
      </c>
      <c r="G18" s="33">
        <f t="shared" si="0"/>
        <v>797841.96000000276</v>
      </c>
      <c r="H18" s="34">
        <f>+E18/F18-1</f>
        <v>5.6935667882945129E-2</v>
      </c>
      <c r="I18" s="37"/>
      <c r="J18" s="37"/>
    </row>
    <row r="19" spans="2:10" ht="86.25" customHeight="1" outlineLevel="1" x14ac:dyDescent="0.25">
      <c r="B19" s="31" t="s">
        <v>43</v>
      </c>
      <c r="C19" s="31" t="s">
        <v>44</v>
      </c>
      <c r="D19" s="32" t="s">
        <v>45</v>
      </c>
      <c r="E19" s="33">
        <v>49369617.960000001</v>
      </c>
      <c r="F19" s="33">
        <v>46710140.039999999</v>
      </c>
      <c r="G19" s="33">
        <f t="shared" si="0"/>
        <v>2659477.9200000018</v>
      </c>
      <c r="H19" s="34">
        <f t="shared" si="1"/>
        <v>5.6935772783437866E-2</v>
      </c>
      <c r="I19" s="37"/>
      <c r="J19" s="37"/>
    </row>
    <row r="20" spans="2:10" ht="86.25" customHeight="1" outlineLevel="1" x14ac:dyDescent="0.25">
      <c r="B20" s="31" t="s">
        <v>46</v>
      </c>
      <c r="C20" s="31" t="s">
        <v>47</v>
      </c>
      <c r="D20" s="32" t="s">
        <v>48</v>
      </c>
      <c r="E20" s="33">
        <v>4936967.04</v>
      </c>
      <c r="F20" s="33">
        <v>4671015</v>
      </c>
      <c r="G20" s="33">
        <f t="shared" si="0"/>
        <v>265952.04000000004</v>
      </c>
      <c r="H20" s="34">
        <f t="shared" si="1"/>
        <v>5.6936670081342067E-2</v>
      </c>
      <c r="I20" s="37"/>
      <c r="J20" s="37"/>
    </row>
    <row r="21" spans="2:10" ht="86.25" customHeight="1" outlineLevel="1" x14ac:dyDescent="0.25">
      <c r="B21" s="31" t="s">
        <v>49</v>
      </c>
      <c r="C21" s="31" t="s">
        <v>50</v>
      </c>
      <c r="D21" s="32" t="s">
        <v>51</v>
      </c>
      <c r="E21" s="33">
        <v>53516660.039999999</v>
      </c>
      <c r="F21" s="33">
        <v>50633792.040000007</v>
      </c>
      <c r="G21" s="33">
        <f t="shared" si="0"/>
        <v>2882867.9999999925</v>
      </c>
      <c r="H21" s="34">
        <f t="shared" si="1"/>
        <v>5.6935652730148334E-2</v>
      </c>
      <c r="I21" s="37"/>
      <c r="J21" s="37"/>
    </row>
    <row r="22" spans="2:10" ht="86.25" customHeight="1" outlineLevel="1" x14ac:dyDescent="0.25">
      <c r="B22" s="31" t="s">
        <v>52</v>
      </c>
      <c r="C22" s="31" t="s">
        <v>53</v>
      </c>
      <c r="D22" s="32" t="s">
        <v>54</v>
      </c>
      <c r="E22" s="33">
        <v>29621769</v>
      </c>
      <c r="F22" s="33">
        <v>28026085.079999998</v>
      </c>
      <c r="G22" s="33">
        <f t="shared" si="0"/>
        <v>1595683.9200000018</v>
      </c>
      <c r="H22" s="34">
        <f t="shared" si="1"/>
        <v>5.6935669589425197E-2</v>
      </c>
      <c r="I22" s="37"/>
      <c r="J22" s="37"/>
    </row>
    <row r="23" spans="2:10" ht="86.25" customHeight="1" outlineLevel="1" x14ac:dyDescent="0.25">
      <c r="B23" s="31" t="s">
        <v>55</v>
      </c>
      <c r="C23" s="31" t="s">
        <v>56</v>
      </c>
      <c r="D23" s="32" t="s">
        <v>57</v>
      </c>
      <c r="E23" s="33">
        <v>14810884.920000002</v>
      </c>
      <c r="F23" s="33">
        <v>14013042.959999999</v>
      </c>
      <c r="G23" s="33">
        <f t="shared" si="0"/>
        <v>797841.96000000276</v>
      </c>
      <c r="H23" s="34">
        <f t="shared" si="1"/>
        <v>5.6935667882945129E-2</v>
      </c>
      <c r="I23" s="37"/>
      <c r="J23" s="37"/>
    </row>
    <row r="24" spans="2:10" ht="86.25" customHeight="1" outlineLevel="1" x14ac:dyDescent="0.25">
      <c r="B24" s="31" t="s">
        <v>58</v>
      </c>
      <c r="C24" s="31" t="s">
        <v>59</v>
      </c>
      <c r="D24" s="32" t="s">
        <v>60</v>
      </c>
      <c r="E24" s="33">
        <v>52628006.039999999</v>
      </c>
      <c r="F24" s="33">
        <v>49793009.039999999</v>
      </c>
      <c r="G24" s="33">
        <f t="shared" si="0"/>
        <v>2834997</v>
      </c>
      <c r="H24" s="34">
        <f>+E24/F24-1</f>
        <v>5.6935643269170111E-2</v>
      </c>
      <c r="I24" s="37"/>
      <c r="J24" s="37"/>
    </row>
    <row r="25" spans="2:10" s="14" customFormat="1" ht="19.5" customHeight="1" x14ac:dyDescent="0.25">
      <c r="B25" s="26">
        <v>1</v>
      </c>
      <c r="C25" s="27" t="s">
        <v>61</v>
      </c>
      <c r="D25" s="38"/>
      <c r="E25" s="29">
        <f>SUM(E26:E44)</f>
        <v>117908900.35999981</v>
      </c>
      <c r="F25" s="29">
        <f>SUM(F26:F44)</f>
        <v>128456797.21683261</v>
      </c>
      <c r="G25" s="29">
        <f>SUM(G26:G44)</f>
        <v>-10547896.856832795</v>
      </c>
      <c r="H25" s="30">
        <f t="shared" ref="H25:H57" si="2">+E25/F25-1</f>
        <v>-8.2112407325773185E-2</v>
      </c>
      <c r="I25" s="39"/>
      <c r="J25" s="39"/>
    </row>
    <row r="26" spans="2:10" ht="42.75" customHeight="1" outlineLevel="1" x14ac:dyDescent="0.25">
      <c r="B26" s="31" t="s">
        <v>62</v>
      </c>
      <c r="C26" s="31" t="s">
        <v>63</v>
      </c>
      <c r="D26" s="32" t="s">
        <v>64</v>
      </c>
      <c r="E26" s="33">
        <v>150000</v>
      </c>
      <c r="F26" s="33">
        <v>150000</v>
      </c>
      <c r="G26" s="33">
        <f t="shared" ref="G26:G44" si="3">+E26-F26</f>
        <v>0</v>
      </c>
      <c r="H26" s="34">
        <f t="shared" si="2"/>
        <v>0</v>
      </c>
      <c r="I26" s="37"/>
      <c r="J26" s="37"/>
    </row>
    <row r="27" spans="2:10" ht="77.25" customHeight="1" outlineLevel="1" x14ac:dyDescent="0.25">
      <c r="B27" s="31" t="s">
        <v>65</v>
      </c>
      <c r="C27" s="31" t="s">
        <v>66</v>
      </c>
      <c r="D27" s="32" t="s">
        <v>67</v>
      </c>
      <c r="E27" s="33">
        <v>8500000</v>
      </c>
      <c r="F27" s="33">
        <v>16915000</v>
      </c>
      <c r="G27" s="33">
        <f t="shared" si="3"/>
        <v>-8415000</v>
      </c>
      <c r="H27" s="34">
        <f>+E27/F27-1</f>
        <v>-0.49748743718592969</v>
      </c>
      <c r="I27" s="37"/>
      <c r="J27" s="37"/>
    </row>
    <row r="28" spans="2:10" ht="53.75" customHeight="1" outlineLevel="1" x14ac:dyDescent="0.25">
      <c r="B28" s="31" t="s">
        <v>165</v>
      </c>
      <c r="C28" s="31" t="s">
        <v>166</v>
      </c>
      <c r="D28" s="32" t="s">
        <v>199</v>
      </c>
      <c r="E28" s="33">
        <v>1000000</v>
      </c>
      <c r="F28" s="33">
        <v>2640000</v>
      </c>
      <c r="G28" s="33">
        <f t="shared" si="3"/>
        <v>-1640000</v>
      </c>
      <c r="H28" s="34">
        <f t="shared" si="2"/>
        <v>-0.62121212121212122</v>
      </c>
      <c r="I28" s="37"/>
      <c r="J28" s="37"/>
    </row>
    <row r="29" spans="2:10" ht="48.5" customHeight="1" outlineLevel="1" x14ac:dyDescent="0.25">
      <c r="B29" s="31" t="s">
        <v>68</v>
      </c>
      <c r="C29" s="31" t="s">
        <v>69</v>
      </c>
      <c r="D29" s="32" t="s">
        <v>70</v>
      </c>
      <c r="E29" s="33">
        <v>8127710.6500000004</v>
      </c>
      <c r="F29" s="33">
        <v>9982729.3059999999</v>
      </c>
      <c r="G29" s="33">
        <f t="shared" si="3"/>
        <v>-1855018.6559999995</v>
      </c>
      <c r="H29" s="34">
        <f t="shared" si="2"/>
        <v>-0.18582279446213801</v>
      </c>
      <c r="I29" s="37"/>
      <c r="J29" s="37"/>
    </row>
    <row r="30" spans="2:10" ht="35.4" customHeight="1" outlineLevel="1" x14ac:dyDescent="0.25">
      <c r="B30" s="31" t="s">
        <v>177</v>
      </c>
      <c r="C30" s="31" t="s">
        <v>178</v>
      </c>
      <c r="D30" s="32" t="s">
        <v>183</v>
      </c>
      <c r="E30" s="33">
        <v>330000</v>
      </c>
      <c r="F30" s="33">
        <v>300000</v>
      </c>
      <c r="G30" s="33">
        <f t="shared" ref="G30" si="4">+E30-F30</f>
        <v>30000</v>
      </c>
      <c r="H30" s="34">
        <f t="shared" si="2"/>
        <v>0.10000000000000009</v>
      </c>
      <c r="I30" s="37"/>
      <c r="J30" s="37"/>
    </row>
    <row r="31" spans="2:10" ht="141.75" customHeight="1" outlineLevel="1" x14ac:dyDescent="0.25">
      <c r="B31" s="31" t="s">
        <v>167</v>
      </c>
      <c r="C31" s="31" t="s">
        <v>168</v>
      </c>
      <c r="D31" s="32" t="s">
        <v>200</v>
      </c>
      <c r="E31" s="33">
        <v>12004099.970000001</v>
      </c>
      <c r="F31" s="33">
        <v>10583290.3040963</v>
      </c>
      <c r="G31" s="33">
        <f t="shared" si="3"/>
        <v>1420809.6659037005</v>
      </c>
      <c r="H31" s="34">
        <f t="shared" si="2"/>
        <v>0.13425027804006961</v>
      </c>
      <c r="I31" s="40" t="s">
        <v>203</v>
      </c>
      <c r="J31" s="41" t="s">
        <v>196</v>
      </c>
    </row>
    <row r="32" spans="2:10" ht="75" customHeight="1" outlineLevel="1" x14ac:dyDescent="0.25">
      <c r="B32" s="31" t="s">
        <v>71</v>
      </c>
      <c r="C32" s="31" t="s">
        <v>72</v>
      </c>
      <c r="D32" s="32" t="s">
        <v>73</v>
      </c>
      <c r="E32" s="33">
        <v>22000000</v>
      </c>
      <c r="F32" s="33">
        <v>22000000</v>
      </c>
      <c r="G32" s="33">
        <f t="shared" si="3"/>
        <v>0</v>
      </c>
      <c r="H32" s="34">
        <f t="shared" si="2"/>
        <v>0</v>
      </c>
      <c r="I32" s="40" t="s">
        <v>204</v>
      </c>
      <c r="J32" s="41" t="s">
        <v>208</v>
      </c>
    </row>
    <row r="33" spans="2:12" ht="53" customHeight="1" outlineLevel="1" x14ac:dyDescent="0.25">
      <c r="B33" s="31" t="s">
        <v>74</v>
      </c>
      <c r="C33" s="31" t="s">
        <v>75</v>
      </c>
      <c r="D33" s="32" t="s">
        <v>76</v>
      </c>
      <c r="E33" s="33">
        <v>2225000</v>
      </c>
      <c r="F33" s="33">
        <v>2225000</v>
      </c>
      <c r="G33" s="33">
        <f t="shared" si="3"/>
        <v>0</v>
      </c>
      <c r="H33" s="34">
        <f t="shared" si="2"/>
        <v>0</v>
      </c>
      <c r="I33" s="37"/>
      <c r="J33" s="37"/>
    </row>
    <row r="34" spans="2:12" ht="97.5" customHeight="1" outlineLevel="1" x14ac:dyDescent="0.25">
      <c r="B34" s="31" t="s">
        <v>77</v>
      </c>
      <c r="C34" s="31" t="s">
        <v>78</v>
      </c>
      <c r="D34" s="32" t="s">
        <v>79</v>
      </c>
      <c r="E34" s="33">
        <v>867701.73999989999</v>
      </c>
      <c r="F34" s="33">
        <v>858025.77086400008</v>
      </c>
      <c r="G34" s="33">
        <f t="shared" si="3"/>
        <v>9675.9691358999116</v>
      </c>
      <c r="H34" s="34">
        <f t="shared" si="2"/>
        <v>1.127701458914987E-2</v>
      </c>
      <c r="I34" s="37"/>
      <c r="J34" s="37"/>
    </row>
    <row r="35" spans="2:12" ht="112.5" customHeight="1" outlineLevel="1" x14ac:dyDescent="0.25">
      <c r="B35" s="31" t="s">
        <v>80</v>
      </c>
      <c r="C35" s="31" t="s">
        <v>81</v>
      </c>
      <c r="D35" s="32" t="s">
        <v>82</v>
      </c>
      <c r="E35" s="33">
        <v>200000</v>
      </c>
      <c r="F35" s="33">
        <v>1200000</v>
      </c>
      <c r="G35" s="33">
        <f t="shared" si="3"/>
        <v>-1000000</v>
      </c>
      <c r="H35" s="34">
        <f t="shared" si="2"/>
        <v>-0.83333333333333337</v>
      </c>
      <c r="I35" s="37"/>
      <c r="J35" s="37"/>
    </row>
    <row r="36" spans="2:12" ht="67.5" customHeight="1" outlineLevel="1" x14ac:dyDescent="0.25">
      <c r="B36" s="31" t="s">
        <v>83</v>
      </c>
      <c r="C36" s="31" t="s">
        <v>84</v>
      </c>
      <c r="D36" s="32" t="s">
        <v>85</v>
      </c>
      <c r="E36" s="33">
        <v>6435000</v>
      </c>
      <c r="F36" s="33">
        <v>6435000</v>
      </c>
      <c r="G36" s="33">
        <f t="shared" si="3"/>
        <v>0</v>
      </c>
      <c r="H36" s="34">
        <f t="shared" si="2"/>
        <v>0</v>
      </c>
      <c r="I36" s="37"/>
      <c r="J36" s="37"/>
    </row>
    <row r="37" spans="2:12" ht="96" customHeight="1" outlineLevel="1" x14ac:dyDescent="0.25">
      <c r="B37" s="31" t="s">
        <v>86</v>
      </c>
      <c r="C37" s="31" t="s">
        <v>87</v>
      </c>
      <c r="D37" s="32" t="s">
        <v>88</v>
      </c>
      <c r="E37" s="33">
        <v>7547800</v>
      </c>
      <c r="F37" s="33">
        <v>7547800</v>
      </c>
      <c r="G37" s="33">
        <f t="shared" si="3"/>
        <v>0</v>
      </c>
      <c r="H37" s="34">
        <f t="shared" si="2"/>
        <v>0</v>
      </c>
      <c r="I37" s="37"/>
      <c r="J37" s="37"/>
    </row>
    <row r="38" spans="2:12" ht="168.75" customHeight="1" outlineLevel="1" x14ac:dyDescent="0.25">
      <c r="B38" s="31" t="s">
        <v>89</v>
      </c>
      <c r="C38" s="31" t="s">
        <v>90</v>
      </c>
      <c r="D38" s="32" t="s">
        <v>91</v>
      </c>
      <c r="E38" s="33">
        <v>45756340.010000005</v>
      </c>
      <c r="F38" s="33">
        <v>46860676.668672301</v>
      </c>
      <c r="G38" s="33">
        <f t="shared" si="3"/>
        <v>-1104336.6586722955</v>
      </c>
      <c r="H38" s="34">
        <f t="shared" si="2"/>
        <v>-2.3566383099426602E-2</v>
      </c>
      <c r="I38" s="40" t="s">
        <v>205</v>
      </c>
      <c r="J38" s="40" t="s">
        <v>209</v>
      </c>
    </row>
    <row r="39" spans="2:12" ht="200.25" customHeight="1" outlineLevel="1" x14ac:dyDescent="0.25">
      <c r="B39" s="31" t="s">
        <v>192</v>
      </c>
      <c r="C39" s="31" t="s">
        <v>189</v>
      </c>
      <c r="D39" s="32" t="s">
        <v>193</v>
      </c>
      <c r="E39" s="33">
        <v>2000000</v>
      </c>
      <c r="F39" s="33">
        <v>0</v>
      </c>
      <c r="G39" s="33">
        <f>+E39-F39</f>
        <v>2000000</v>
      </c>
      <c r="H39" s="34" t="s">
        <v>206</v>
      </c>
      <c r="I39" s="40" t="s">
        <v>203</v>
      </c>
      <c r="J39" s="40" t="s">
        <v>210</v>
      </c>
    </row>
    <row r="40" spans="2:12" ht="51.75" customHeight="1" outlineLevel="1" x14ac:dyDescent="0.25">
      <c r="B40" s="31" t="s">
        <v>92</v>
      </c>
      <c r="C40" s="31" t="s">
        <v>93</v>
      </c>
      <c r="D40" s="32" t="s">
        <v>94</v>
      </c>
      <c r="E40" s="33">
        <v>100000</v>
      </c>
      <c r="F40" s="33">
        <v>100000</v>
      </c>
      <c r="G40" s="33">
        <f t="shared" si="3"/>
        <v>0</v>
      </c>
      <c r="H40" s="34">
        <f t="shared" si="2"/>
        <v>0</v>
      </c>
      <c r="I40" s="37"/>
      <c r="J40" s="37"/>
    </row>
    <row r="41" spans="2:12" ht="47" customHeight="1" outlineLevel="1" x14ac:dyDescent="0.25">
      <c r="B41" s="31" t="s">
        <v>95</v>
      </c>
      <c r="C41" s="31" t="s">
        <v>96</v>
      </c>
      <c r="D41" s="32" t="s">
        <v>97</v>
      </c>
      <c r="E41" s="33">
        <v>400000</v>
      </c>
      <c r="F41" s="33">
        <v>400000</v>
      </c>
      <c r="G41" s="33">
        <f t="shared" si="3"/>
        <v>0</v>
      </c>
      <c r="H41" s="34">
        <f t="shared" si="2"/>
        <v>0</v>
      </c>
      <c r="I41" s="37"/>
      <c r="J41" s="37"/>
    </row>
    <row r="42" spans="2:12" ht="63" customHeight="1" outlineLevel="1" x14ac:dyDescent="0.25">
      <c r="B42" s="31" t="s">
        <v>98</v>
      </c>
      <c r="C42" s="31" t="s">
        <v>99</v>
      </c>
      <c r="D42" s="32" t="s">
        <v>100</v>
      </c>
      <c r="E42" s="33">
        <v>165247.98999989999</v>
      </c>
      <c r="F42" s="33">
        <v>159275.16720000003</v>
      </c>
      <c r="G42" s="33">
        <f t="shared" si="3"/>
        <v>5972.8227998999646</v>
      </c>
      <c r="H42" s="34">
        <f t="shared" si="2"/>
        <v>3.7500025301495654E-2</v>
      </c>
      <c r="I42" s="37"/>
      <c r="J42" s="37"/>
    </row>
    <row r="43" spans="2:12" ht="41.25" customHeight="1" outlineLevel="1" x14ac:dyDescent="0.25">
      <c r="B43" s="31" t="s">
        <v>101</v>
      </c>
      <c r="C43" s="31" t="s">
        <v>102</v>
      </c>
      <c r="D43" s="32" t="s">
        <v>103</v>
      </c>
      <c r="E43" s="33">
        <v>50000</v>
      </c>
      <c r="F43" s="33">
        <v>50000</v>
      </c>
      <c r="G43" s="33">
        <f t="shared" si="3"/>
        <v>0</v>
      </c>
      <c r="H43" s="34">
        <f t="shared" si="2"/>
        <v>0</v>
      </c>
      <c r="I43" s="37"/>
      <c r="J43" s="37"/>
    </row>
    <row r="44" spans="2:12" ht="19.5" customHeight="1" outlineLevel="1" x14ac:dyDescent="0.25">
      <c r="B44" s="31" t="s">
        <v>104</v>
      </c>
      <c r="C44" s="31" t="s">
        <v>105</v>
      </c>
      <c r="D44" s="32" t="s">
        <v>106</v>
      </c>
      <c r="E44" s="33">
        <v>50000</v>
      </c>
      <c r="F44" s="33">
        <v>50000</v>
      </c>
      <c r="G44" s="33">
        <f t="shared" si="3"/>
        <v>0</v>
      </c>
      <c r="H44" s="34">
        <f t="shared" si="2"/>
        <v>0</v>
      </c>
      <c r="I44" s="37"/>
      <c r="J44" s="37"/>
    </row>
    <row r="45" spans="2:12" s="14" customFormat="1" ht="19.5" customHeight="1" x14ac:dyDescent="0.25">
      <c r="B45" s="26">
        <v>2</v>
      </c>
      <c r="C45" s="27" t="s">
        <v>107</v>
      </c>
      <c r="D45" s="38"/>
      <c r="E45" s="29">
        <f>SUM(E46:E57)</f>
        <v>6485434.499999701</v>
      </c>
      <c r="F45" s="29">
        <f>SUM(F46:F57)</f>
        <v>6834756.1451999992</v>
      </c>
      <c r="G45" s="29">
        <f>SUM(G46:G57)</f>
        <v>-349321.64520030021</v>
      </c>
      <c r="H45" s="30">
        <f t="shared" si="2"/>
        <v>-5.110959890582556E-2</v>
      </c>
      <c r="I45" s="39"/>
      <c r="J45" s="39"/>
      <c r="L45" s="16"/>
    </row>
    <row r="46" spans="2:12" ht="54.75" customHeight="1" outlineLevel="1" x14ac:dyDescent="0.25">
      <c r="B46" s="31" t="s">
        <v>108</v>
      </c>
      <c r="C46" s="31" t="s">
        <v>109</v>
      </c>
      <c r="D46" s="32" t="s">
        <v>110</v>
      </c>
      <c r="E46" s="33">
        <v>1340661.2999998999</v>
      </c>
      <c r="F46" s="33">
        <v>1324733.7792</v>
      </c>
      <c r="G46" s="33">
        <f t="shared" ref="G46:G57" si="5">+E46-F46</f>
        <v>15927.520799899939</v>
      </c>
      <c r="H46" s="34">
        <f t="shared" si="2"/>
        <v>1.202318612990938E-2</v>
      </c>
      <c r="I46" s="37"/>
      <c r="J46" s="37"/>
    </row>
    <row r="47" spans="2:12" ht="53.25" customHeight="1" outlineLevel="1" x14ac:dyDescent="0.25">
      <c r="B47" s="31" t="s">
        <v>111</v>
      </c>
      <c r="C47" s="31" t="s">
        <v>112</v>
      </c>
      <c r="D47" s="32" t="s">
        <v>113</v>
      </c>
      <c r="E47" s="33">
        <v>2000000</v>
      </c>
      <c r="F47" s="33">
        <v>2000000</v>
      </c>
      <c r="G47" s="33">
        <f t="shared" si="5"/>
        <v>0</v>
      </c>
      <c r="H47" s="34">
        <f t="shared" si="2"/>
        <v>0</v>
      </c>
      <c r="I47" s="37"/>
      <c r="J47" s="37"/>
    </row>
    <row r="48" spans="2:12" ht="74.75" customHeight="1" outlineLevel="1" x14ac:dyDescent="0.25">
      <c r="B48" s="31" t="s">
        <v>114</v>
      </c>
      <c r="C48" s="31" t="s">
        <v>115</v>
      </c>
      <c r="D48" s="32" t="s">
        <v>116</v>
      </c>
      <c r="E48" s="33">
        <v>50000</v>
      </c>
      <c r="F48" s="33">
        <v>50000</v>
      </c>
      <c r="G48" s="33">
        <f t="shared" si="5"/>
        <v>0</v>
      </c>
      <c r="H48" s="34">
        <f t="shared" si="2"/>
        <v>0</v>
      </c>
      <c r="I48" s="37"/>
      <c r="J48" s="37"/>
    </row>
    <row r="49" spans="2:10" ht="77.25" customHeight="1" outlineLevel="1" x14ac:dyDescent="0.25">
      <c r="B49" s="31" t="s">
        <v>117</v>
      </c>
      <c r="C49" s="31" t="s">
        <v>118</v>
      </c>
      <c r="D49" s="32" t="s">
        <v>119</v>
      </c>
      <c r="E49" s="33">
        <v>40000</v>
      </c>
      <c r="F49" s="33">
        <v>40000</v>
      </c>
      <c r="G49" s="33">
        <f t="shared" si="5"/>
        <v>0</v>
      </c>
      <c r="H49" s="34">
        <f t="shared" si="2"/>
        <v>0</v>
      </c>
      <c r="I49" s="37"/>
      <c r="J49" s="37"/>
    </row>
    <row r="50" spans="2:10" ht="41.25" customHeight="1" outlineLevel="1" x14ac:dyDescent="0.25">
      <c r="B50" s="31" t="s">
        <v>120</v>
      </c>
      <c r="C50" s="31" t="s">
        <v>121</v>
      </c>
      <c r="D50" s="32" t="s">
        <v>122</v>
      </c>
      <c r="E50" s="33">
        <v>150000</v>
      </c>
      <c r="F50" s="33">
        <v>150000</v>
      </c>
      <c r="G50" s="33">
        <f t="shared" si="5"/>
        <v>0</v>
      </c>
      <c r="H50" s="34">
        <f t="shared" si="2"/>
        <v>0</v>
      </c>
      <c r="I50" s="37"/>
      <c r="J50" s="37"/>
    </row>
    <row r="51" spans="2:10" ht="44.75" customHeight="1" outlineLevel="1" x14ac:dyDescent="0.25">
      <c r="B51" s="31" t="s">
        <v>123</v>
      </c>
      <c r="C51" s="31" t="s">
        <v>124</v>
      </c>
      <c r="D51" s="32" t="s">
        <v>125</v>
      </c>
      <c r="E51" s="33">
        <v>790661.29999989993</v>
      </c>
      <c r="F51" s="33">
        <v>774733.77919999999</v>
      </c>
      <c r="G51" s="33">
        <f t="shared" si="5"/>
        <v>15927.520799899939</v>
      </c>
      <c r="H51" s="34">
        <f t="shared" si="2"/>
        <v>2.0558701876077778E-2</v>
      </c>
      <c r="I51" s="37"/>
      <c r="J51" s="37"/>
    </row>
    <row r="52" spans="2:10" ht="48" customHeight="1" outlineLevel="1" x14ac:dyDescent="0.25">
      <c r="B52" s="31" t="s">
        <v>181</v>
      </c>
      <c r="C52" s="31" t="s">
        <v>182</v>
      </c>
      <c r="D52" s="32" t="s">
        <v>201</v>
      </c>
      <c r="E52" s="33">
        <v>200000</v>
      </c>
      <c r="F52" s="33">
        <v>115000</v>
      </c>
      <c r="G52" s="33">
        <f t="shared" si="5"/>
        <v>85000</v>
      </c>
      <c r="H52" s="34">
        <f t="shared" si="2"/>
        <v>0.73913043478260865</v>
      </c>
      <c r="I52" s="37"/>
      <c r="J52" s="37"/>
    </row>
    <row r="53" spans="2:10" ht="64.5" customHeight="1" outlineLevel="1" x14ac:dyDescent="0.25">
      <c r="B53" s="31" t="s">
        <v>126</v>
      </c>
      <c r="C53" s="31" t="s">
        <v>127</v>
      </c>
      <c r="D53" s="32" t="s">
        <v>128</v>
      </c>
      <c r="E53" s="33">
        <v>742789.32000000007</v>
      </c>
      <c r="F53" s="33">
        <v>735821.02839999995</v>
      </c>
      <c r="G53" s="33">
        <f t="shared" si="5"/>
        <v>6968.2916000001132</v>
      </c>
      <c r="H53" s="34">
        <f t="shared" si="2"/>
        <v>9.4700903223059463E-3</v>
      </c>
      <c r="I53" s="37"/>
      <c r="J53" s="37"/>
    </row>
    <row r="54" spans="2:10" ht="54" customHeight="1" outlineLevel="1" x14ac:dyDescent="0.25">
      <c r="B54" s="31" t="s">
        <v>129</v>
      </c>
      <c r="C54" s="31" t="s">
        <v>130</v>
      </c>
      <c r="D54" s="32" t="s">
        <v>131</v>
      </c>
      <c r="E54" s="33">
        <v>200165.32</v>
      </c>
      <c r="F54" s="33">
        <v>196183.4448</v>
      </c>
      <c r="G54" s="33">
        <f t="shared" si="5"/>
        <v>3981.8752000000095</v>
      </c>
      <c r="H54" s="34">
        <f t="shared" si="2"/>
        <v>2.0296693250846598E-2</v>
      </c>
      <c r="I54" s="37"/>
      <c r="J54" s="37"/>
    </row>
    <row r="55" spans="2:10" ht="52.5" customHeight="1" outlineLevel="1" x14ac:dyDescent="0.25">
      <c r="B55" s="31" t="s">
        <v>132</v>
      </c>
      <c r="C55" s="31" t="s">
        <v>133</v>
      </c>
      <c r="D55" s="32" t="s">
        <v>134</v>
      </c>
      <c r="E55" s="33">
        <v>690991.93999989994</v>
      </c>
      <c r="F55" s="33">
        <v>672100.6688000001</v>
      </c>
      <c r="G55" s="33">
        <f t="shared" si="5"/>
        <v>18891.271199899842</v>
      </c>
      <c r="H55" s="34">
        <f t="shared" si="2"/>
        <v>2.810780003184532E-2</v>
      </c>
      <c r="I55" s="37"/>
      <c r="J55" s="37"/>
    </row>
    <row r="56" spans="2:10" ht="50.25" customHeight="1" outlineLevel="1" x14ac:dyDescent="0.25">
      <c r="B56" s="31" t="s">
        <v>135</v>
      </c>
      <c r="C56" s="31" t="s">
        <v>136</v>
      </c>
      <c r="D56" s="32" t="s">
        <v>137</v>
      </c>
      <c r="E56" s="33">
        <v>180165.32</v>
      </c>
      <c r="F56" s="33">
        <v>676183.44480000006</v>
      </c>
      <c r="G56" s="33">
        <f t="shared" si="5"/>
        <v>-496018.12480000005</v>
      </c>
      <c r="H56" s="34">
        <f t="shared" si="2"/>
        <v>-0.73355555894556268</v>
      </c>
      <c r="I56" s="37"/>
      <c r="J56" s="37"/>
    </row>
    <row r="57" spans="2:10" ht="37.25" customHeight="1" outlineLevel="1" x14ac:dyDescent="0.25">
      <c r="B57" s="31" t="s">
        <v>138</v>
      </c>
      <c r="C57" s="31" t="s">
        <v>139</v>
      </c>
      <c r="D57" s="32" t="s">
        <v>140</v>
      </c>
      <c r="E57" s="33">
        <v>100000</v>
      </c>
      <c r="F57" s="33">
        <v>100000</v>
      </c>
      <c r="G57" s="33">
        <f t="shared" si="5"/>
        <v>0</v>
      </c>
      <c r="H57" s="34">
        <f t="shared" si="2"/>
        <v>0</v>
      </c>
      <c r="I57" s="37"/>
      <c r="J57" s="37"/>
    </row>
    <row r="58" spans="2:10" s="14" customFormat="1" ht="19.5" customHeight="1" x14ac:dyDescent="0.25">
      <c r="B58" s="26" t="s">
        <v>141</v>
      </c>
      <c r="C58" s="27" t="s">
        <v>142</v>
      </c>
      <c r="D58" s="38"/>
      <c r="E58" s="28">
        <f>SUM(E59:E61)</f>
        <v>1542710</v>
      </c>
      <c r="F58" s="28">
        <f>SUM(F59:F61)</f>
        <v>2100000</v>
      </c>
      <c r="G58" s="28">
        <f>SUM(G59:G61)</f>
        <v>-557290</v>
      </c>
      <c r="H58" s="30">
        <f t="shared" ref="H58:H67" si="6">+E58/F58-1</f>
        <v>-0.26537619047619043</v>
      </c>
      <c r="I58" s="39"/>
      <c r="J58" s="39"/>
    </row>
    <row r="59" spans="2:10" ht="25.25" customHeight="1" outlineLevel="1" x14ac:dyDescent="0.25">
      <c r="B59" s="31" t="s">
        <v>179</v>
      </c>
      <c r="C59" s="31" t="s">
        <v>180</v>
      </c>
      <c r="D59" s="32" t="s">
        <v>184</v>
      </c>
      <c r="E59" s="33">
        <v>0</v>
      </c>
      <c r="F59" s="33">
        <v>1700000</v>
      </c>
      <c r="G59" s="33">
        <f t="shared" ref="G59:G60" si="7">+E59-F59</f>
        <v>-1700000</v>
      </c>
      <c r="H59" s="34">
        <f t="shared" si="6"/>
        <v>-1</v>
      </c>
      <c r="I59" s="37"/>
      <c r="J59" s="37"/>
    </row>
    <row r="60" spans="2:10" ht="34.25" customHeight="1" outlineLevel="1" x14ac:dyDescent="0.25">
      <c r="B60" s="31" t="s">
        <v>190</v>
      </c>
      <c r="C60" s="31" t="s">
        <v>191</v>
      </c>
      <c r="D60" s="32" t="s">
        <v>194</v>
      </c>
      <c r="E60" s="33">
        <v>542710</v>
      </c>
      <c r="F60" s="33">
        <v>0</v>
      </c>
      <c r="G60" s="33">
        <f t="shared" si="7"/>
        <v>542710</v>
      </c>
      <c r="H60" s="34" t="s">
        <v>206</v>
      </c>
      <c r="I60" s="37"/>
      <c r="J60" s="37"/>
    </row>
    <row r="61" spans="2:10" ht="39" customHeight="1" outlineLevel="1" x14ac:dyDescent="0.25">
      <c r="B61" s="31" t="s">
        <v>143</v>
      </c>
      <c r="C61" s="31" t="s">
        <v>144</v>
      </c>
      <c r="D61" s="32" t="s">
        <v>145</v>
      </c>
      <c r="E61" s="33">
        <v>1000000</v>
      </c>
      <c r="F61" s="33">
        <v>400000</v>
      </c>
      <c r="G61" s="33">
        <f t="shared" ref="G61" si="8">+E61-F61</f>
        <v>600000</v>
      </c>
      <c r="H61" s="34">
        <f t="shared" si="6"/>
        <v>1.5</v>
      </c>
      <c r="I61" s="37"/>
      <c r="J61" s="37"/>
    </row>
    <row r="62" spans="2:10" s="14" customFormat="1" ht="19.5" customHeight="1" x14ac:dyDescent="0.25">
      <c r="B62" s="26">
        <v>6</v>
      </c>
      <c r="C62" s="27" t="s">
        <v>146</v>
      </c>
      <c r="D62" s="38"/>
      <c r="E62" s="29">
        <f>SUM(E63:E68)</f>
        <v>34490232.2299999</v>
      </c>
      <c r="F62" s="29">
        <f>SUM(F63:F68)</f>
        <v>32243317.807602502</v>
      </c>
      <c r="G62" s="29">
        <f>SUM(G63:G68)</f>
        <v>2246914.4223973975</v>
      </c>
      <c r="H62" s="30">
        <f t="shared" si="6"/>
        <v>6.9686204000619645E-2</v>
      </c>
      <c r="I62" s="39"/>
      <c r="J62" s="39"/>
    </row>
    <row r="63" spans="2:10" ht="43.5" customHeight="1" outlineLevel="1" x14ac:dyDescent="0.25">
      <c r="B63" s="31" t="s">
        <v>147</v>
      </c>
      <c r="C63" s="31" t="s">
        <v>148</v>
      </c>
      <c r="D63" s="32" t="s">
        <v>149</v>
      </c>
      <c r="E63" s="33">
        <v>1757363.83</v>
      </c>
      <c r="F63" s="33">
        <v>1693844.6580225001</v>
      </c>
      <c r="G63" s="33">
        <f t="shared" ref="G63:G68" si="9">+E63-F63</f>
        <v>63519.171977499966</v>
      </c>
      <c r="H63" s="34">
        <f t="shared" si="6"/>
        <v>3.7499998406970825E-2</v>
      </c>
      <c r="I63" s="37"/>
      <c r="J63" s="37"/>
    </row>
    <row r="64" spans="2:10" ht="147.75" customHeight="1" outlineLevel="1" x14ac:dyDescent="0.25">
      <c r="B64" s="31" t="s">
        <v>150</v>
      </c>
      <c r="C64" s="31" t="s">
        <v>151</v>
      </c>
      <c r="D64" s="32" t="s">
        <v>152</v>
      </c>
      <c r="E64" s="33">
        <v>4400000</v>
      </c>
      <c r="F64" s="33">
        <v>2400000</v>
      </c>
      <c r="G64" s="33">
        <f t="shared" si="9"/>
        <v>2000000</v>
      </c>
      <c r="H64" s="34">
        <f t="shared" si="6"/>
        <v>0.83333333333333326</v>
      </c>
      <c r="I64" s="40" t="s">
        <v>203</v>
      </c>
      <c r="J64" s="40" t="s">
        <v>197</v>
      </c>
    </row>
    <row r="65" spans="2:10" ht="62" customHeight="1" outlineLevel="1" x14ac:dyDescent="0.25">
      <c r="B65" s="31" t="s">
        <v>174</v>
      </c>
      <c r="C65" s="31" t="s">
        <v>175</v>
      </c>
      <c r="D65" s="32" t="s">
        <v>176</v>
      </c>
      <c r="E65" s="33">
        <v>354086.28</v>
      </c>
      <c r="F65" s="33">
        <v>345625.32558</v>
      </c>
      <c r="G65" s="33">
        <f t="shared" si="9"/>
        <v>8460.9544200000237</v>
      </c>
      <c r="H65" s="34">
        <f t="shared" si="6"/>
        <v>2.448013439351282E-2</v>
      </c>
      <c r="I65" s="37"/>
      <c r="J65" s="37"/>
    </row>
    <row r="66" spans="2:10" ht="51.75" customHeight="1" outlineLevel="1" x14ac:dyDescent="0.25">
      <c r="B66" s="31" t="s">
        <v>153</v>
      </c>
      <c r="C66" s="31" t="s">
        <v>154</v>
      </c>
      <c r="D66" s="32" t="s">
        <v>155</v>
      </c>
      <c r="E66" s="33">
        <v>10508266.199999999</v>
      </c>
      <c r="F66" s="33">
        <v>10309172.24</v>
      </c>
      <c r="G66" s="33">
        <f t="shared" si="9"/>
        <v>199093.95999999903</v>
      </c>
      <c r="H66" s="34">
        <f t="shared" si="6"/>
        <v>1.9312312896229145E-2</v>
      </c>
      <c r="I66" s="37"/>
      <c r="J66" s="37"/>
    </row>
    <row r="67" spans="2:10" ht="51" customHeight="1" outlineLevel="1" x14ac:dyDescent="0.25">
      <c r="B67" s="31" t="s">
        <v>156</v>
      </c>
      <c r="C67" s="31" t="s">
        <v>157</v>
      </c>
      <c r="D67" s="32" t="s">
        <v>158</v>
      </c>
      <c r="E67" s="33">
        <v>16470515.919999899</v>
      </c>
      <c r="F67" s="33">
        <v>16494675.584000001</v>
      </c>
      <c r="G67" s="33">
        <f t="shared" si="9"/>
        <v>-24159.664000101388</v>
      </c>
      <c r="H67" s="34">
        <f t="shared" si="6"/>
        <v>-1.4646947056986548E-3</v>
      </c>
      <c r="I67" s="37"/>
      <c r="J67" s="37"/>
    </row>
    <row r="68" spans="2:10" ht="45" customHeight="1" outlineLevel="1" x14ac:dyDescent="0.25">
      <c r="B68" s="31" t="s">
        <v>173</v>
      </c>
      <c r="C68" s="31" t="s">
        <v>159</v>
      </c>
      <c r="D68" s="32" t="s">
        <v>160</v>
      </c>
      <c r="E68" s="33">
        <v>1000000</v>
      </c>
      <c r="F68" s="33">
        <v>1000000</v>
      </c>
      <c r="G68" s="33">
        <f t="shared" si="9"/>
        <v>0</v>
      </c>
      <c r="H68" s="34">
        <f t="shared" ref="H68" si="10">+E68/F68-1</f>
        <v>0</v>
      </c>
      <c r="I68" s="37"/>
      <c r="J68" s="37"/>
    </row>
    <row r="69" spans="2:10" s="14" customFormat="1" ht="19.5" customHeight="1" outlineLevel="1" x14ac:dyDescent="0.25">
      <c r="B69" s="26">
        <v>9</v>
      </c>
      <c r="C69" s="27" t="s">
        <v>169</v>
      </c>
      <c r="D69" s="38"/>
      <c r="E69" s="29">
        <f>SUM(E70)</f>
        <v>0</v>
      </c>
      <c r="F69" s="29">
        <f>SUM(F70)</f>
        <v>0</v>
      </c>
      <c r="G69" s="29">
        <f>SUM(G70)</f>
        <v>0</v>
      </c>
      <c r="H69" s="30">
        <v>0</v>
      </c>
      <c r="I69" s="39"/>
      <c r="J69" s="39"/>
    </row>
    <row r="70" spans="2:10" ht="57" customHeight="1" outlineLevel="1" x14ac:dyDescent="0.25">
      <c r="B70" s="31" t="s">
        <v>170</v>
      </c>
      <c r="C70" s="31" t="s">
        <v>171</v>
      </c>
      <c r="D70" s="32" t="s">
        <v>172</v>
      </c>
      <c r="E70" s="33">
        <v>0</v>
      </c>
      <c r="F70" s="33">
        <v>0</v>
      </c>
      <c r="G70" s="33">
        <f t="shared" ref="G70" si="11">+E70-F70</f>
        <v>0</v>
      </c>
      <c r="H70" s="34">
        <v>0</v>
      </c>
      <c r="I70" s="37"/>
      <c r="J70" s="37"/>
    </row>
    <row r="71" spans="2:10" s="14" customFormat="1" x14ac:dyDescent="0.25">
      <c r="B71" s="26"/>
      <c r="C71" s="27" t="s">
        <v>162</v>
      </c>
      <c r="D71" s="38"/>
      <c r="E71" s="29">
        <f>+E6+E25+E45+E58+E62+E69</f>
        <v>1675259097.0499997</v>
      </c>
      <c r="F71" s="29">
        <f>+F6+F25+F45+F58+F62+F69</f>
        <v>1615356545.5696347</v>
      </c>
      <c r="G71" s="29">
        <f>+G6+G25+G45+G58+G62+G69</f>
        <v>59902551.480364367</v>
      </c>
      <c r="H71" s="30">
        <f>+E71/F71-1</f>
        <v>3.7083176246542671E-2</v>
      </c>
      <c r="I71" s="39"/>
      <c r="J71" s="39"/>
    </row>
    <row r="72" spans="2:10" x14ac:dyDescent="0.25">
      <c r="B72" s="1"/>
      <c r="E72" s="3"/>
      <c r="F72" s="3"/>
      <c r="G72" s="3"/>
      <c r="H72" s="3"/>
    </row>
    <row r="73" spans="2:10" x14ac:dyDescent="0.25">
      <c r="B73" s="1"/>
      <c r="C73" s="18" t="s">
        <v>161</v>
      </c>
      <c r="E73" s="19"/>
      <c r="F73" s="20"/>
      <c r="G73" s="19"/>
      <c r="H73" s="21"/>
      <c r="I73" s="21"/>
    </row>
    <row r="74" spans="2:10" ht="21" x14ac:dyDescent="0.25">
      <c r="C74" s="17" t="s">
        <v>163</v>
      </c>
      <c r="E74" s="23"/>
      <c r="F74" s="23"/>
      <c r="G74" s="23"/>
      <c r="H74" s="24"/>
      <c r="I74" s="24"/>
    </row>
    <row r="76" spans="2:10" x14ac:dyDescent="0.25">
      <c r="E76" s="23"/>
      <c r="F76" s="23"/>
      <c r="G76" s="23"/>
    </row>
    <row r="78" spans="2:10" x14ac:dyDescent="0.25">
      <c r="E78" s="23"/>
      <c r="F78" s="23"/>
      <c r="G78" s="23"/>
      <c r="H78" s="24"/>
      <c r="I78" s="24"/>
    </row>
    <row r="79" spans="2:10" ht="11" thickBot="1" x14ac:dyDescent="0.3"/>
    <row r="80" spans="2:10" ht="11" thickBot="1" x14ac:dyDescent="0.3">
      <c r="C80" s="2"/>
      <c r="H80" s="25"/>
      <c r="I80" s="25"/>
    </row>
    <row r="81" spans="5:9" x14ac:dyDescent="0.25">
      <c r="E81" s="19"/>
      <c r="F81" s="19"/>
      <c r="G81" s="19"/>
      <c r="H81" s="21"/>
      <c r="I81" s="21"/>
    </row>
  </sheetData>
  <sheetProtection algorithmName="SHA-512" hashValue="wUvGDK0ADXyJ6rbbb60Q7/NnEQgReDAjU5ughYCwYbonfYiiNq+Z0gdlnIIwJUGyJEnB/dl3C6zYqlqTSqmvFQ==" saltValue="UwDrAlBVFUtsvDu6V/qLnA==" spinCount="100000" sheet="1" objects="1" scenarios="1"/>
  <autoFilter ref="B5:H67" xr:uid="{00000000-0009-0000-0000-000001000000}"/>
  <mergeCells count="2">
    <mergeCell ref="B2:H2"/>
    <mergeCell ref="B3:H3"/>
  </mergeCells>
  <dataValidations count="2">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B69:J70" xr:uid="{F4064375-42BF-415B-840D-3F230AB1A02B}"/>
    <dataValidation allowBlank="1" showInputMessage="1" showErrorMessage="1" error="El documento tiene habilitado la columna &quot;I&quot; para que pueda agregar las observaciones. Gracias" sqref="I7" xr:uid="{80F28664-9784-499B-A9CC-B6E79DA9C2F4}"/>
  </dataValidations>
  <printOptions horizontalCentered="1"/>
  <pageMargins left="0.47244094488188981" right="0.27559055118110237" top="0.15748031496062992" bottom="0.43307086614173229" header="0" footer="0"/>
  <pageSetup scale="53" firstPageNumber="54" fitToHeight="0" orientation="portrait" useFirstPageNumber="1" r:id="rId1"/>
  <headerFooter alignWithMargins="0">
    <oddFooter>&amp;R&amp;12 &amp;P&amp;C&amp;1#&amp;"Calibri"&amp;10&amp;K000000Uso Interno</oddFooter>
  </headerFooter>
  <ignoredErrors>
    <ignoredError sqref="E72:F72 E73" formulaRange="1"/>
    <ignoredError sqref="G61 G72:G73" formula="1" formulaRange="1"/>
    <ignoredError sqref="H25 H45 H62:H63 H72:H73" evalError="1" formula="1" formulaRange="1"/>
    <ignoredError sqref="H74:H75" evalError="1"/>
    <ignoredError sqref="B58 B6" numberStoredAsText="1"/>
    <ignoredError sqref="G25 G45 G62 G69 G5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PRESUPUESTO 2025</vt:lpstr>
      <vt:lpstr>'PRESUPUESTO 2025'!Área_de_impresión</vt:lpstr>
      <vt:lpstr>'PRESUPUESTO 2025'!Títulos_a_imprimir</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FERNANDEZ VARGAS VALERIA</dc:creator>
  <cp:lastModifiedBy>ARIAS GONZALEZ JOSE EZEQUIEL</cp:lastModifiedBy>
  <dcterms:created xsi:type="dcterms:W3CDTF">2020-07-21T18:06:29Z</dcterms:created>
  <dcterms:modified xsi:type="dcterms:W3CDTF">2024-09-23T23:32:06Z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2024-03-06T21:57:08Z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4005da0e-ceef-4aa1-822c-1aaa1af097fd</vt:lpwstr>
  </property>
  <property fmtid="{D5CDD505-2E9C-101B-9397-08002B2CF9AE}" pid="8" name="MSIP_Label_b8b4be34-365a-4a68-b9fb-75c1b6874315_ContentBits">
    <vt:lpwstr>2</vt:lpwstr>
  </property>
</Properties>
</file>