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asgj\SUPEN\OneDrive - SUPEN\Datos\Borradores de carta\"/>
    </mc:Choice>
  </mc:AlternateContent>
  <bookViews>
    <workbookView xWindow="-15" yWindow="-15" windowWidth="15375" windowHeight="3045" tabRatio="799"/>
  </bookViews>
  <sheets>
    <sheet name="Detalle 2017" sheetId="12" r:id="rId1"/>
  </sheets>
  <definedNames>
    <definedName name="_xlnm.Print_Area" localSheetId="0">'Detalle 2017'!$A$7:$H$310</definedName>
    <definedName name="_xlnm.Print_Titles" localSheetId="0">'Detalle 2017'!$1:$6</definedName>
  </definedNames>
  <calcPr calcId="171027" refMode="R1C1"/>
</workbook>
</file>

<file path=xl/calcChain.xml><?xml version="1.0" encoding="utf-8"?>
<calcChain xmlns="http://schemas.openxmlformats.org/spreadsheetml/2006/main">
  <c r="F26" i="12" l="1"/>
  <c r="F19" i="12"/>
  <c r="F9" i="12"/>
  <c r="D82" i="12" l="1"/>
  <c r="F264" i="12" l="1"/>
  <c r="F218" i="12"/>
  <c r="F193" i="12" l="1"/>
  <c r="F69" i="12"/>
  <c r="F185" i="12"/>
  <c r="F212" i="12"/>
  <c r="F238" i="12"/>
  <c r="F234" i="12" l="1"/>
  <c r="E51" i="12" l="1"/>
  <c r="D50" i="12" l="1"/>
  <c r="E50" i="12" s="1"/>
  <c r="F269" i="12" l="1"/>
  <c r="E148" i="12" l="1"/>
  <c r="F74" i="12" l="1"/>
  <c r="F174" i="12" l="1"/>
  <c r="F117" i="12"/>
  <c r="E67" i="12" l="1"/>
  <c r="D83" i="12" l="1"/>
  <c r="F161" i="12" l="1"/>
  <c r="F22" i="12" l="1"/>
  <c r="E307" i="12" l="1"/>
  <c r="E306" i="12"/>
  <c r="E100" i="12" l="1"/>
  <c r="F254" i="12" l="1"/>
  <c r="F270" i="12" l="1"/>
  <c r="E156" i="12" l="1"/>
  <c r="F268" i="12" l="1"/>
  <c r="G267" i="12" s="1"/>
  <c r="F121" i="12"/>
  <c r="E99" i="12" l="1"/>
  <c r="F123" i="12" l="1"/>
  <c r="E109" i="12" l="1"/>
  <c r="E54" i="12" l="1"/>
  <c r="E308" i="12" l="1"/>
  <c r="F172" i="12" l="1"/>
  <c r="E79" i="12"/>
  <c r="F78" i="12" l="1"/>
  <c r="E305" i="12" l="1"/>
  <c r="E158" i="12"/>
  <c r="E157" i="12"/>
  <c r="E155" i="12"/>
  <c r="E154" i="12"/>
  <c r="E147" i="12"/>
  <c r="E146" i="12"/>
  <c r="E145" i="12"/>
  <c r="E144" i="12"/>
  <c r="E96" i="12"/>
  <c r="E95" i="12"/>
  <c r="E91" i="12"/>
  <c r="E85" i="12"/>
  <c r="E82" i="12"/>
  <c r="E83" i="12"/>
  <c r="F92" i="12" l="1"/>
  <c r="F150" i="12"/>
  <c r="F143" i="12"/>
  <c r="F49" i="12" l="1"/>
  <c r="F259" i="12" l="1"/>
  <c r="G181" i="12" l="1"/>
  <c r="F63" i="12" l="1"/>
  <c r="F252" i="12" l="1"/>
  <c r="F262" i="12"/>
  <c r="F168" i="12" l="1"/>
  <c r="F53" i="12" l="1"/>
  <c r="G48" i="12" l="1"/>
  <c r="F88" i="12" l="1"/>
  <c r="E257" i="12" l="1"/>
  <c r="F256" i="12" s="1"/>
  <c r="E113" i="12" l="1"/>
  <c r="F112" i="12" s="1"/>
  <c r="F90" i="12" l="1"/>
  <c r="E279" i="12"/>
  <c r="G287" i="12"/>
  <c r="G299" i="12"/>
  <c r="F14" i="12"/>
  <c r="G13" i="12" s="1"/>
  <c r="G249" i="12"/>
  <c r="H248" i="12" s="1"/>
  <c r="F222" i="12"/>
  <c r="F245" i="12"/>
  <c r="F58" i="12"/>
  <c r="F60" i="12"/>
  <c r="F133" i="12"/>
  <c r="G132" i="12" s="1"/>
  <c r="F178" i="12"/>
  <c r="F164" i="12"/>
  <c r="G138" i="12" s="1"/>
  <c r="G8" i="12"/>
  <c r="G31" i="12"/>
  <c r="G38" i="12"/>
  <c r="G44" i="12"/>
  <c r="F196" i="12"/>
  <c r="G198" i="12"/>
  <c r="G201" i="12"/>
  <c r="G210" i="12"/>
  <c r="G217" i="12" l="1"/>
  <c r="G57" i="12"/>
  <c r="G190" i="12"/>
  <c r="G87" i="12"/>
  <c r="F278" i="12"/>
  <c r="G18" i="12"/>
  <c r="H7" i="12" s="1"/>
  <c r="G184" i="12"/>
  <c r="F176" i="12"/>
  <c r="G167" i="12" s="1"/>
  <c r="F81" i="12"/>
  <c r="F304" i="12"/>
  <c r="G303" i="12" s="1"/>
  <c r="G277" i="12" l="1"/>
  <c r="H272" i="12" s="1"/>
  <c r="H189" i="12"/>
  <c r="G73" i="12"/>
  <c r="F128" i="12" l="1"/>
  <c r="F125" i="12"/>
  <c r="G120" i="12" l="1"/>
  <c r="H47" i="12" l="1"/>
  <c r="H310" i="12" l="1"/>
</calcChain>
</file>

<file path=xl/sharedStrings.xml><?xml version="1.0" encoding="utf-8"?>
<sst xmlns="http://schemas.openxmlformats.org/spreadsheetml/2006/main" count="419" uniqueCount="411">
  <si>
    <t xml:space="preserve">REMUNERACIONES </t>
  </si>
  <si>
    <t xml:space="preserve">REMUNERACIONES BÁSICAS </t>
  </si>
  <si>
    <t>0.01.01</t>
  </si>
  <si>
    <t xml:space="preserve">Sueldos para cargos fijos </t>
  </si>
  <si>
    <t>0.01.01.01</t>
  </si>
  <si>
    <t xml:space="preserve">Sueldos básicos </t>
  </si>
  <si>
    <t>Salario único de contratación</t>
  </si>
  <si>
    <t>0.01.01.02</t>
  </si>
  <si>
    <t xml:space="preserve">REMUNERACIONES EVENTUALES </t>
  </si>
  <si>
    <t>0.02.01</t>
  </si>
  <si>
    <t xml:space="preserve">Tiempo extraordinario </t>
  </si>
  <si>
    <t>0.02.01.01</t>
  </si>
  <si>
    <t>0.02.02</t>
  </si>
  <si>
    <t>Recargo de funciones</t>
  </si>
  <si>
    <t>INCENTIVOS SALARIALES</t>
  </si>
  <si>
    <t xml:space="preserve">0.03.01 </t>
  </si>
  <si>
    <t>Retribución por años servidos</t>
  </si>
  <si>
    <t>Reconocimiento por anualidad</t>
  </si>
  <si>
    <t>0.03.01.01</t>
  </si>
  <si>
    <t>Reconocimiento por méritos</t>
  </si>
  <si>
    <t xml:space="preserve">0.03.01.02 </t>
  </si>
  <si>
    <t xml:space="preserve">0.03.02  </t>
  </si>
  <si>
    <t>Restricción al ejercicio liberal de la profesión</t>
  </si>
  <si>
    <t>Prohibición</t>
  </si>
  <si>
    <t xml:space="preserve">0.03.02.01  </t>
  </si>
  <si>
    <t xml:space="preserve">0.03.03  </t>
  </si>
  <si>
    <t>Decimotercer mes</t>
  </si>
  <si>
    <t xml:space="preserve">0.03.04  </t>
  </si>
  <si>
    <t>Salario escolar</t>
  </si>
  <si>
    <t xml:space="preserve">0.03.99  </t>
  </si>
  <si>
    <t>Otros incentivos salariales</t>
  </si>
  <si>
    <t xml:space="preserve">0.03.99.01  </t>
  </si>
  <si>
    <t>Asignación profesional</t>
  </si>
  <si>
    <t>Remuneración Adicional (Ajuste Personal)</t>
  </si>
  <si>
    <t>0.03.99.02</t>
  </si>
  <si>
    <t xml:space="preserve">CONTRIBUCIONES PATRONALES AL DESARROLLO Y LA SEGURIDAD SOCIAL </t>
  </si>
  <si>
    <t>0.04.01</t>
  </si>
  <si>
    <t xml:space="preserve">0.04.02 </t>
  </si>
  <si>
    <t xml:space="preserve">Contribución Patronal al Instituto Mixto de Ayuda Social </t>
  </si>
  <si>
    <t xml:space="preserve">0.04.03  </t>
  </si>
  <si>
    <t>Contribución Patronal al Instituto Nacional de Aprendizaje</t>
  </si>
  <si>
    <t xml:space="preserve">0.04.04 </t>
  </si>
  <si>
    <t xml:space="preserve">Contribución Patronal al Fondo de Desarrollo Social y Asignaciones Familiares </t>
  </si>
  <si>
    <t>0.04.05</t>
  </si>
  <si>
    <t>Contribución Patronal al Banco Popular y de Desarrollo Comunal</t>
  </si>
  <si>
    <t>CONTRIBUCIONES PATRONALES A FONDOS DE PENSIONES  Y OTROS FONDOS DE CAPITALIZACIÓN</t>
  </si>
  <si>
    <t xml:space="preserve">0.05.01 </t>
  </si>
  <si>
    <t>0.05.02</t>
  </si>
  <si>
    <t xml:space="preserve">Aporte Patronal al Régimen Obligatorio de Pensiones Complementarias </t>
  </si>
  <si>
    <t>0.05.03</t>
  </si>
  <si>
    <t xml:space="preserve">Aporte Patronal al Fondo de Capitalización Laboral  </t>
  </si>
  <si>
    <t>0.05.05</t>
  </si>
  <si>
    <t>REMUNERACIONES DIVERSAS</t>
  </si>
  <si>
    <t xml:space="preserve"> </t>
  </si>
  <si>
    <t>0.99.99</t>
  </si>
  <si>
    <t xml:space="preserve">Otras remuneraciones </t>
  </si>
  <si>
    <t xml:space="preserve">SERVICIOS </t>
  </si>
  <si>
    <t>ALQUILERES</t>
  </si>
  <si>
    <t>1.01.01</t>
  </si>
  <si>
    <t xml:space="preserve">Alquiler de edificios, locales y terrenos </t>
  </si>
  <si>
    <t>1.01.02</t>
  </si>
  <si>
    <t>1.01.03</t>
  </si>
  <si>
    <t>Alquiler de equipo de cómputo</t>
  </si>
  <si>
    <t>1.01.04</t>
  </si>
  <si>
    <t>Alquiler y derechos para telecomunicaciones</t>
  </si>
  <si>
    <t>Otros</t>
  </si>
  <si>
    <t>SERVICIOS BÁSICOS</t>
  </si>
  <si>
    <t>Servicio de agua y alcantarillado</t>
  </si>
  <si>
    <t>1.02.01</t>
  </si>
  <si>
    <t xml:space="preserve">1.02.02 </t>
  </si>
  <si>
    <t>Servicio de energía eléctrica</t>
  </si>
  <si>
    <t>1.02.03</t>
  </si>
  <si>
    <t>Servicio de correo</t>
  </si>
  <si>
    <t>1.02.04</t>
  </si>
  <si>
    <t>Servicio de telecomunicaciones</t>
  </si>
  <si>
    <t>Servicio telefónico nacional</t>
  </si>
  <si>
    <t>1.02.04.01</t>
  </si>
  <si>
    <t>Servicio telefónico internacional</t>
  </si>
  <si>
    <t>1.02.04.02</t>
  </si>
  <si>
    <t>Servicio celular</t>
  </si>
  <si>
    <t>1.02.04.03</t>
  </si>
  <si>
    <t>1.02.04.05</t>
  </si>
  <si>
    <t xml:space="preserve">Servicio redes informáticas </t>
  </si>
  <si>
    <t>1.02.99</t>
  </si>
  <si>
    <t>Otros servicios básicos</t>
  </si>
  <si>
    <t>SERVICIOS COMERCIALES Y FINANCIEROS</t>
  </si>
  <si>
    <t>1.03.01</t>
  </si>
  <si>
    <t xml:space="preserve">Información </t>
  </si>
  <si>
    <t>1.03.01.01</t>
  </si>
  <si>
    <t>Medios escritos</t>
  </si>
  <si>
    <t>1.03.01.02</t>
  </si>
  <si>
    <t>Radio y televisión</t>
  </si>
  <si>
    <t>1.03.03</t>
  </si>
  <si>
    <t>SERVICIOS DE GESTIÓN Y APOYO</t>
  </si>
  <si>
    <t>1.04.04</t>
  </si>
  <si>
    <t>1.04.04.04</t>
  </si>
  <si>
    <t>Otros servicios</t>
  </si>
  <si>
    <t>1.04.06</t>
  </si>
  <si>
    <t>Servicios generales</t>
  </si>
  <si>
    <t>Limpieza</t>
  </si>
  <si>
    <t>1.04.06.01</t>
  </si>
  <si>
    <t>1.04.06.04</t>
  </si>
  <si>
    <t>1.04.99</t>
  </si>
  <si>
    <t>Otros servicios de gestión y apoyo</t>
  </si>
  <si>
    <t>GASTOS DE VIAJE Y DE TRANSPORTE</t>
  </si>
  <si>
    <t>1.05.01</t>
  </si>
  <si>
    <t>Transporte dentro del país</t>
  </si>
  <si>
    <t>1.05.01.01</t>
  </si>
  <si>
    <t>Servicio de peajes</t>
  </si>
  <si>
    <t>1.05.02</t>
  </si>
  <si>
    <t>Viáticos dentro del país</t>
  </si>
  <si>
    <t>1.05.03</t>
  </si>
  <si>
    <t>Transporte en el exterior</t>
  </si>
  <si>
    <t>1.05.03.01</t>
  </si>
  <si>
    <t>Capacitación</t>
  </si>
  <si>
    <t>1.05.03.02</t>
  </si>
  <si>
    <t>Viajes oficiales</t>
  </si>
  <si>
    <t>1.05.04</t>
  </si>
  <si>
    <t>Viáticos en el exterior</t>
  </si>
  <si>
    <t>SEGUROS, REASEGUROS Y OTRAS OBLIGACIONES</t>
  </si>
  <si>
    <t>1.06.01</t>
  </si>
  <si>
    <t>Seguros</t>
  </si>
  <si>
    <t>1.06.01.01</t>
  </si>
  <si>
    <t>Seguro de riesgos profesionales</t>
  </si>
  <si>
    <t>1.06.01.02</t>
  </si>
  <si>
    <t>CAPACITACIÓN Y PROTOCOLO</t>
  </si>
  <si>
    <t>1.07.01</t>
  </si>
  <si>
    <t>Actividades de capacitación</t>
  </si>
  <si>
    <t>1.07.01.01</t>
  </si>
  <si>
    <t>Alquiler de equipo, sala o local para capacitación</t>
  </si>
  <si>
    <t>1.07.01.02</t>
  </si>
  <si>
    <t xml:space="preserve">Alimentación para participantes en eventos de capacitación </t>
  </si>
  <si>
    <t>1.07.01.03</t>
  </si>
  <si>
    <t>Contrataciones de instructores y de personal de apoyo</t>
  </si>
  <si>
    <t>1.07.01.04</t>
  </si>
  <si>
    <t>Suscripciones a congresos, seminarios y similares</t>
  </si>
  <si>
    <t>1.07.01.05</t>
  </si>
  <si>
    <t>Útiles, materiales y suministros para capacitación</t>
  </si>
  <si>
    <t>1.07.02</t>
  </si>
  <si>
    <t>1.07.03</t>
  </si>
  <si>
    <t>Gastos de representación institucional</t>
  </si>
  <si>
    <t>1.07.03.06</t>
  </si>
  <si>
    <t>Superintendente</t>
  </si>
  <si>
    <t>MANTENIMIENTO Y REPARACIÓN</t>
  </si>
  <si>
    <t>1.08.01</t>
  </si>
  <si>
    <t xml:space="preserve">Mantenimiento de edificios y locales </t>
  </si>
  <si>
    <t xml:space="preserve">1.08.04  </t>
  </si>
  <si>
    <t xml:space="preserve">Mantenimiento y reparación de maquinaria y equipo de producción </t>
  </si>
  <si>
    <t>1.08.05</t>
  </si>
  <si>
    <t xml:space="preserve">Mantenimiento y reparación de equipo de transporte </t>
  </si>
  <si>
    <t>1.08.06</t>
  </si>
  <si>
    <t xml:space="preserve">Mantenimiento y reparación de equipo de comunicación </t>
  </si>
  <si>
    <t>1.08.07</t>
  </si>
  <si>
    <t xml:space="preserve">Mantenimiento y reparación de equipo y mobiliario de oficina </t>
  </si>
  <si>
    <t>1.08.08</t>
  </si>
  <si>
    <t>Mantenimiento y reparación de equipo de cómputo y  sistemas de información</t>
  </si>
  <si>
    <t>1.08.99</t>
  </si>
  <si>
    <t>Mantenimiento y reparación de otros equipos</t>
  </si>
  <si>
    <t>SERVICIOS DIVERSOS</t>
  </si>
  <si>
    <t>1.99.99</t>
  </si>
  <si>
    <t>Otros servicios no especificados</t>
  </si>
  <si>
    <t xml:space="preserve">MATERIALES Y SUMINISTROS </t>
  </si>
  <si>
    <t>2 .01</t>
  </si>
  <si>
    <t xml:space="preserve">PRODUCTOS QUÍMICOS Y CONEXOS 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</si>
  <si>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</si>
  <si>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</si>
  <si>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</si>
  <si>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</si>
  <si>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</si>
  <si>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</si>
  <si>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 xml:space="preserve">2.01.99 </t>
  </si>
  <si>
    <t>Otros productos químicos</t>
  </si>
  <si>
    <t>ALIMENTOS Y PRODUCTOS AGROPECUARIOS</t>
  </si>
  <si>
    <t>2.02.03</t>
  </si>
  <si>
    <t>Alimentos y bebidas</t>
  </si>
  <si>
    <t xml:space="preserve">MATERIALES Y PRODUCTOS DE USO EN LA CONSTRUCCIÓN Y MANTENIMIENTO </t>
  </si>
  <si>
    <t>2.03.01</t>
  </si>
  <si>
    <t xml:space="preserve">Materiales y productos metálicos 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</si>
  <si>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</si>
  <si>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</si>
  <si>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</si>
  <si>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</si>
  <si>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</si>
  <si>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</si>
  <si>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2.03.99</t>
  </si>
  <si>
    <t xml:space="preserve">Otros materiales y productos de uso en la construcción </t>
  </si>
  <si>
    <t>HERRAMIENTAS, REPUESTOS Y ACCESORIOS</t>
  </si>
  <si>
    <t>2.04.01</t>
  </si>
  <si>
    <t>Herramientas e instrumentos</t>
  </si>
  <si>
    <t>2.04.02</t>
  </si>
  <si>
    <t>Repuestos y accesorios</t>
  </si>
  <si>
    <t>ÚTILES,  MATERIALES Y  SUMINISTROS DIVERSOS</t>
  </si>
  <si>
    <t>2.99.01</t>
  </si>
  <si>
    <t xml:space="preserve">Útiles y materiales de oficina y cómputo </t>
  </si>
  <si>
    <t>2.99.02</t>
  </si>
  <si>
    <t xml:space="preserve">Útiles y materiales médico, hospitalario y de investigación </t>
  </si>
  <si>
    <t>2.99.03</t>
  </si>
  <si>
    <t xml:space="preserve">Productos de papel, cartón e impresos </t>
  </si>
  <si>
    <t>2.99.04</t>
  </si>
  <si>
    <t>Textiles y vestuario</t>
  </si>
  <si>
    <t>2.99.05</t>
  </si>
  <si>
    <t xml:space="preserve">Útiles y materiales de limpieza </t>
  </si>
  <si>
    <t>2.99.07</t>
  </si>
  <si>
    <t xml:space="preserve">Útiles y materiales de cocina y comedor </t>
  </si>
  <si>
    <t>2.99.99</t>
  </si>
  <si>
    <t>Otros útiles, materiales y suministros</t>
  </si>
  <si>
    <t xml:space="preserve">BIENES DURADEROS </t>
  </si>
  <si>
    <t>MAQUINARIA, EQUIPO Y MOBILIARIO</t>
  </si>
  <si>
    <t>5.01.02</t>
  </si>
  <si>
    <t>5.01.03</t>
  </si>
  <si>
    <t xml:space="preserve">Equipo de comunicación </t>
  </si>
  <si>
    <t>5.01.04</t>
  </si>
  <si>
    <t xml:space="preserve">Equipo y mobiliario de oficina </t>
  </si>
  <si>
    <t>5.01.05</t>
  </si>
  <si>
    <t xml:space="preserve">Equipo y programas de  cómputo </t>
  </si>
  <si>
    <t>5.01.05.01</t>
  </si>
  <si>
    <t>Hardware</t>
  </si>
  <si>
    <t>Software (compra de paquetes elaborados)</t>
  </si>
  <si>
    <t>5.01.06</t>
  </si>
  <si>
    <t xml:space="preserve">Equipo sanitario, de laboratorio e investigación </t>
  </si>
  <si>
    <t>5.01.07</t>
  </si>
  <si>
    <t xml:space="preserve">Equipo y mobiliario educacional, deportivo y recreativo </t>
  </si>
  <si>
    <t>5.01.99</t>
  </si>
  <si>
    <t xml:space="preserve">Maquinaria y equipo diverso </t>
  </si>
  <si>
    <t xml:space="preserve">TRANSFERENCIAS CORRIENTES </t>
  </si>
  <si>
    <t>TRANSFERENCIAS CORRIENTES AL SECTOR PÚBLICO</t>
  </si>
  <si>
    <t>6.01.01</t>
  </si>
  <si>
    <t xml:space="preserve">Transferencias corrientes al Gobierno Central  </t>
  </si>
  <si>
    <t>6.01.02</t>
  </si>
  <si>
    <t xml:space="preserve">Transferencias corrientes a Órganos Desconcentrados </t>
  </si>
  <si>
    <t>TRANSFERENCIAS CORRIENTES A PERSONAS</t>
  </si>
  <si>
    <t>6.02.01</t>
  </si>
  <si>
    <t xml:space="preserve">Becas a funcionarios  </t>
  </si>
  <si>
    <t>6.02.01.01</t>
  </si>
  <si>
    <t>Capacitación en territorio nacional</t>
  </si>
  <si>
    <t>6.02.01.02</t>
  </si>
  <si>
    <t>Capacitación en el exterior</t>
  </si>
  <si>
    <t>6.02.01.03</t>
  </si>
  <si>
    <t>Transporte en territorio nacional</t>
  </si>
  <si>
    <t>6.02.01.04</t>
  </si>
  <si>
    <t>6.02.03</t>
  </si>
  <si>
    <t xml:space="preserve">Ayudas a funcionarios  </t>
  </si>
  <si>
    <t>6.02.99</t>
  </si>
  <si>
    <t>Otras transferencias a personas</t>
  </si>
  <si>
    <t>PRESTACIONES</t>
  </si>
  <si>
    <t>6.03.01</t>
  </si>
  <si>
    <t>Prestaciones legales</t>
  </si>
  <si>
    <t>6.03.99</t>
  </si>
  <si>
    <t>Otras prestaciones a terceras personas (subsidios por incapacidad)</t>
  </si>
  <si>
    <t>TRANSFERENCIAS CORRIENTES A ENTIDADES PRIVADAS SIN FINES DE LUCRO</t>
  </si>
  <si>
    <t>OTRAS TRANSFERENCIAS CORRIENTES AL SECTOR PRIVADO</t>
  </si>
  <si>
    <t>6.06.01</t>
  </si>
  <si>
    <t xml:space="preserve">Indemnizaciones </t>
  </si>
  <si>
    <t>6.06.02</t>
  </si>
  <si>
    <t>Reintegros o devoluciones</t>
  </si>
  <si>
    <t>TRANSFERENCIAS CORRIENTES AL SECTOR EXTERNO</t>
  </si>
  <si>
    <t>6.07.01</t>
  </si>
  <si>
    <t>Transferencias corrientes a organismos internacionales</t>
  </si>
  <si>
    <t>6.07.01.05</t>
  </si>
  <si>
    <t>6.07.01.06</t>
  </si>
  <si>
    <t>6.07.01.07</t>
  </si>
  <si>
    <t>6.07.01.08</t>
  </si>
  <si>
    <t>TOTAL GENERAL</t>
  </si>
  <si>
    <t>1.06.01.03</t>
  </si>
  <si>
    <t>Seguro obligatorio</t>
  </si>
  <si>
    <t>Sub Cuenta</t>
  </si>
  <si>
    <t>Cuenta Mayor</t>
  </si>
  <si>
    <t>Detalle</t>
  </si>
  <si>
    <t>Superintendencia de Pensiones (SUPEN)</t>
  </si>
  <si>
    <t>Campaña de Educación</t>
  </si>
  <si>
    <t>Servicios en ciencias económicas y sociales</t>
  </si>
  <si>
    <t>1.04.04.03</t>
  </si>
  <si>
    <t>1.08.01.01</t>
  </si>
  <si>
    <t xml:space="preserve">2.03.05 </t>
  </si>
  <si>
    <t xml:space="preserve">Materiales y productos de vidrio </t>
  </si>
  <si>
    <t>2.03.06</t>
  </si>
  <si>
    <t xml:space="preserve">Materiales y productos de plástico </t>
  </si>
  <si>
    <t>Servilletas</t>
  </si>
  <si>
    <t>Sistema Sanor</t>
  </si>
  <si>
    <t>Productos de limpieza</t>
  </si>
  <si>
    <t>6.03.02</t>
  </si>
  <si>
    <t xml:space="preserve">Pensiones y jubilaciones contributivas  </t>
  </si>
  <si>
    <t>6.03.03</t>
  </si>
  <si>
    <t xml:space="preserve">Pensiones no contributivas </t>
  </si>
  <si>
    <t>6.03.04</t>
  </si>
  <si>
    <t xml:space="preserve">Decimotercer mes de pensiones y jubilaciones </t>
  </si>
  <si>
    <t>6.03.05</t>
  </si>
  <si>
    <t>Cuota patronal de pensiones y jubilaciones, contributivas y no contributivas</t>
  </si>
  <si>
    <t>6.04.02</t>
  </si>
  <si>
    <t>Transferencias corrientes a fundaciones</t>
  </si>
  <si>
    <t>6.04.04</t>
  </si>
  <si>
    <t xml:space="preserve">Transferencias corrientes a otras entidades privadas sin fines de lucro </t>
  </si>
  <si>
    <t>Cuenta</t>
  </si>
  <si>
    <t>Horas Extras</t>
  </si>
  <si>
    <t>Uniformes Choferes</t>
  </si>
  <si>
    <t>Llantas</t>
  </si>
  <si>
    <t>Maestrías</t>
  </si>
  <si>
    <t>–Equipo de Oficina</t>
  </si>
  <si>
    <t>1.03.07</t>
  </si>
  <si>
    <t>Servicio de Transferencia Electrónica de Información</t>
  </si>
  <si>
    <t>Edificio SuPen</t>
  </si>
  <si>
    <t>Actividades protocolarias y sociales</t>
  </si>
  <si>
    <t xml:space="preserve"> – Impresoras y otros</t>
  </si>
  <si>
    <t>Otros útiles</t>
  </si>
  <si>
    <t>Tipo de cambio</t>
  </si>
  <si>
    <t>1.04.02</t>
  </si>
  <si>
    <t>Servicios Jurídicos</t>
  </si>
  <si>
    <t>2.99.06</t>
  </si>
  <si>
    <t>Lavado de vestuario y rótulos</t>
  </si>
  <si>
    <t>Compra de tóner impresoras y fotocopiadora</t>
  </si>
  <si>
    <t>Útiles y materiales de resguardo y seguridad</t>
  </si>
  <si>
    <t>Servicios médicos y de laboratorio</t>
  </si>
  <si>
    <t>1.04.01</t>
  </si>
  <si>
    <t xml:space="preserve">Alquiler de maquinaria, equipo y mobiliario </t>
  </si>
  <si>
    <t xml:space="preserve">–Servicios médicos </t>
  </si>
  <si>
    <t>SUPEN</t>
  </si>
  <si>
    <t>– Banco Central de Costa Rica</t>
  </si>
  <si>
    <t xml:space="preserve">Equipo de transporte  </t>
  </si>
  <si>
    <t>1.09.99</t>
  </si>
  <si>
    <t>Otros Impuestos</t>
  </si>
  <si>
    <t xml:space="preserve">Convenio B.C.C.R. – I.N.E.C. </t>
  </si>
  <si>
    <t>1.09</t>
  </si>
  <si>
    <t>Servicios de Limpieza Contrato Equus y Torre Este</t>
  </si>
  <si>
    <t>Impuestos</t>
  </si>
  <si>
    <t>0.03.99.03</t>
  </si>
  <si>
    <t>Ajuste Salarial de Mercado</t>
  </si>
  <si>
    <t>Equipo diverso</t>
  </si>
  <si>
    <t>Organismo Internacional de Sistemas de Pensiones (IOPS) Euros 5.500,00</t>
  </si>
  <si>
    <t>– Continuación educación al afiliado</t>
  </si>
  <si>
    <t>1.03.01.03</t>
  </si>
  <si>
    <t>Contribución Patronal al Seguro de Salud de la CCSS</t>
  </si>
  <si>
    <t>Contribución Patronal al Seguro de Pensiones de la CCSS</t>
  </si>
  <si>
    <t>Contribución Patronal a fondos administrados por entes privados</t>
  </si>
  <si>
    <t>Seguro de Daños</t>
  </si>
  <si>
    <t xml:space="preserve"> – Refrigeradoras</t>
  </si>
  <si>
    <t>– Certificación ISO 9000.</t>
  </si>
  <si>
    <t>Programa de Auditoría TEAM MATE $6600</t>
  </si>
  <si>
    <t>5.99.03</t>
  </si>
  <si>
    <t>Impresión</t>
  </si>
  <si>
    <t>–Curso de finanzas Instituto de NY</t>
  </si>
  <si>
    <t>BIENES INTANGIBLES</t>
  </si>
  <si>
    <t>Libretas de apuntes</t>
  </si>
  <si>
    <t>Carpetas</t>
  </si>
  <si>
    <t>Toallas de cocina</t>
  </si>
  <si>
    <t>Papel Higiénico</t>
  </si>
  <si>
    <t>Vasos de cartón</t>
  </si>
  <si>
    <t>Papel bond</t>
  </si>
  <si>
    <t>Tarjetas de presentación</t>
  </si>
  <si>
    <t>–Cursos de actualización financiera</t>
  </si>
  <si>
    <t xml:space="preserve">–Curso de inglés </t>
  </si>
  <si>
    <t>2 pizarras</t>
  </si>
  <si>
    <t>Desfibrilador</t>
  </si>
  <si>
    <t xml:space="preserve">Equipo de Cómputo en Leasing    </t>
  </si>
  <si>
    <t>–Curso de Estadística en la UCR</t>
  </si>
  <si>
    <t>Microondas</t>
  </si>
  <si>
    <t>– Contratación de escuela de Matemática/ revisión de estudios actuariales</t>
  </si>
  <si>
    <t>Organización Iberoamericana de Seguridad Social  OISS  $12.000,00</t>
  </si>
  <si>
    <t>–Derivados financieros y notas estructuradas</t>
  </si>
  <si>
    <t>–Actuariado</t>
  </si>
  <si>
    <t>–Cursos varios para CyS</t>
  </si>
  <si>
    <t xml:space="preserve">–Capacitación División Jurídica </t>
  </si>
  <si>
    <t>–Administración de Proyectos</t>
  </si>
  <si>
    <t>– Implementación de Modelo de Supervisión RC y RCI</t>
  </si>
  <si>
    <t xml:space="preserve">Mesas de concertación </t>
  </si>
  <si>
    <t xml:space="preserve"> Bloomberg $2.400.00 por mes</t>
  </si>
  <si>
    <t>– Estudio Actuarial  CCSS</t>
  </si>
  <si>
    <r>
      <t xml:space="preserve">SUPEN
PRIMERA VERSIÓN DEL PRESUPUESTO
</t>
    </r>
    <r>
      <rPr>
        <b/>
        <sz val="11"/>
        <rFont val="Arial"/>
        <family val="2"/>
      </rPr>
      <t>2017</t>
    </r>
  </si>
  <si>
    <t>Conferencia internacional de la Seguridad Social (CISS) $7,718.00</t>
  </si>
  <si>
    <t xml:space="preserve">–Abogado </t>
  </si>
  <si>
    <t>Servicios de traducción</t>
  </si>
  <si>
    <t xml:space="preserve"> Equus $23.650 Mensual</t>
  </si>
  <si>
    <t xml:space="preserve"> Pago de Master Lex </t>
  </si>
  <si>
    <t>Asociación internacional de Organismos de Supervisión (AIOS) $7,500.00</t>
  </si>
  <si>
    <t xml:space="preserve"> R-Post $600.00  anual</t>
  </si>
  <si>
    <t>–Toronto Centre</t>
  </si>
  <si>
    <t>– Elaboración de tablas de vida</t>
  </si>
  <si>
    <t>–Cursos varios de brigadas</t>
  </si>
  <si>
    <t>1</t>
  </si>
  <si>
    <t>2</t>
  </si>
  <si>
    <t>–Gobierno corporativo Cristina Pailhé</t>
  </si>
  <si>
    <t>–Desarrollo y supervisión de nuevos productos</t>
  </si>
  <si>
    <t>8</t>
  </si>
  <si>
    <t>7</t>
  </si>
  <si>
    <t>– Elaboración de propuestas para fomentar el ahorro</t>
  </si>
  <si>
    <t>– Gestor de dialogo nacional</t>
  </si>
  <si>
    <t>4</t>
  </si>
  <si>
    <t>5</t>
  </si>
  <si>
    <t>– Asesoría en cambio de Ley para Auxilio desempleo</t>
  </si>
  <si>
    <t>6</t>
  </si>
  <si>
    <t>Programa de Auditoría IDEA  $2600</t>
  </si>
  <si>
    <t xml:space="preserve"> Bodega 101.600,00 Mensual</t>
  </si>
  <si>
    <t>–cambio de RCI</t>
  </si>
  <si>
    <t>Recarga de extintores</t>
  </si>
  <si>
    <t>Toallas baño</t>
  </si>
  <si>
    <t>Información y sub a periódicos</t>
  </si>
  <si>
    <t xml:space="preserve">  Gastos administrativos </t>
  </si>
  <si>
    <t>– Gestión de portafolios internacionales y normativa de inversiones</t>
  </si>
  <si>
    <t>– Asesoría en temas de Planificación</t>
  </si>
  <si>
    <t>Papel para el consultorio</t>
  </si>
  <si>
    <t>Compra de repuestos equipo médico</t>
  </si>
  <si>
    <t>Certificados médicos</t>
  </si>
  <si>
    <t>Otros Servicios consultorio médico</t>
  </si>
  <si>
    <t>Otros Servicios SUPEN</t>
  </si>
  <si>
    <t>– Asesoría en desarrollo productos autorizados</t>
  </si>
  <si>
    <t xml:space="preserve">– Asesoría en desarrollo disciplina de mercado </t>
  </si>
  <si>
    <t>– Asesoría en construcción de curvas de rendimiento para actuariado</t>
  </si>
  <si>
    <t>– Asesoría en revisión de indicadores y límites de riesgo Reg. beneficio definido</t>
  </si>
  <si>
    <t>Tóner consultorio médico</t>
  </si>
  <si>
    <t>Desinfectante para consultorio</t>
  </si>
  <si>
    <t xml:space="preserve"> Conexión BNV $5.000,00 SIBO y $6.200,00 por SIOPEL</t>
  </si>
  <si>
    <t>Toldo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</si>
</sst>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62"/>
      <name val="Times"/>
    </font>
    <font>
      <sz val="9"/>
      <name val="Bodoni MT"/>
      <family val="1"/>
    </font>
    <font>
      <sz val="11"/>
      <name val="Bodoni MT"/>
      <family val="1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10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3" fontId="10" fillId="0" borderId="0"/>
  </cellStyleXfs>
  <cellXfs count="151">
    <xf numFmtId="0" fontId="0" fillId="0" borderId="0" xfId="0"/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3" fontId="6" fillId="3" borderId="7" xfId="1" applyFont="1" applyFill="1" applyBorder="1" applyAlignment="1">
      <alignment vertical="center"/>
    </xf>
    <xf numFmtId="4" fontId="6" fillId="3" borderId="7" xfId="0" applyNumberFormat="1" applyFont="1" applyFill="1" applyBorder="1" applyAlignment="1">
      <alignment vertical="center"/>
    </xf>
    <xf numFmtId="4" fontId="6" fillId="3" borderId="8" xfId="0" applyNumberFormat="1" applyFont="1" applyFill="1" applyBorder="1" applyAlignment="1">
      <alignment vertical="center"/>
    </xf>
    <xf numFmtId="4" fontId="4" fillId="3" borderId="18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Continuous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vertical="center"/>
    </xf>
    <xf numFmtId="4" fontId="6" fillId="2" borderId="16" xfId="1" applyNumberFormat="1" applyFont="1" applyFill="1" applyBorder="1" applyAlignment="1">
      <alignment vertical="center"/>
    </xf>
    <xf numFmtId="4" fontId="4" fillId="2" borderId="11" xfId="1" applyNumberFormat="1" applyFont="1" applyFill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43" fontId="4" fillId="2" borderId="14" xfId="1" applyFont="1" applyFill="1" applyBorder="1" applyAlignment="1">
      <alignment vertical="center"/>
    </xf>
    <xf numFmtId="4" fontId="6" fillId="2" borderId="14" xfId="1" applyNumberFormat="1" applyFont="1" applyFill="1" applyBorder="1" applyAlignment="1">
      <alignment vertical="center"/>
    </xf>
    <xf numFmtId="4" fontId="6" fillId="2" borderId="17" xfId="1" applyNumberFormat="1" applyFont="1" applyFill="1" applyBorder="1" applyAlignment="1">
      <alignment vertical="center"/>
    </xf>
    <xf numFmtId="4" fontId="6" fillId="2" borderId="9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43" fontId="6" fillId="2" borderId="14" xfId="1" applyFont="1" applyFill="1" applyBorder="1" applyAlignment="1">
      <alignment vertical="center"/>
    </xf>
    <xf numFmtId="3" fontId="13" fillId="0" borderId="0" xfId="2" applyFont="1" applyAlignment="1">
      <alignment vertical="center"/>
    </xf>
    <xf numFmtId="43" fontId="9" fillId="0" borderId="0" xfId="1" applyFont="1" applyAlignment="1">
      <alignment vertical="center"/>
    </xf>
    <xf numFmtId="3" fontId="9" fillId="0" borderId="0" xfId="2" applyFont="1" applyFill="1" applyAlignment="1">
      <alignment vertical="center"/>
    </xf>
    <xf numFmtId="3" fontId="9" fillId="0" borderId="0" xfId="2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43" fontId="6" fillId="0" borderId="0" xfId="0" applyNumberFormat="1" applyFont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4" fontId="3" fillId="2" borderId="14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3" fontId="6" fillId="0" borderId="14" xfId="1" applyFont="1" applyBorder="1" applyAlignment="1">
      <alignment vertical="center"/>
    </xf>
    <xf numFmtId="4" fontId="6" fillId="0" borderId="14" xfId="1" applyNumberFormat="1" applyFont="1" applyBorder="1" applyAlignment="1">
      <alignment vertical="center"/>
    </xf>
    <xf numFmtId="4" fontId="6" fillId="0" borderId="17" xfId="1" applyNumberFormat="1" applyFont="1" applyBorder="1" applyAlignment="1">
      <alignment vertical="center"/>
    </xf>
    <xf numFmtId="4" fontId="6" fillId="0" borderId="9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43" fontId="6" fillId="4" borderId="14" xfId="1" applyFont="1" applyFill="1" applyBorder="1" applyAlignment="1">
      <alignment vertical="center"/>
    </xf>
    <xf numFmtId="4" fontId="6" fillId="4" borderId="14" xfId="1" applyNumberFormat="1" applyFont="1" applyFill="1" applyBorder="1" applyAlignment="1">
      <alignment vertical="center"/>
    </xf>
    <xf numFmtId="4" fontId="6" fillId="4" borderId="17" xfId="1" applyNumberFormat="1" applyFont="1" applyFill="1" applyBorder="1" applyAlignment="1">
      <alignment vertical="center"/>
    </xf>
    <xf numFmtId="4" fontId="4" fillId="4" borderId="9" xfId="1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4" fontId="6" fillId="4" borderId="9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43" fontId="6" fillId="10" borderId="14" xfId="1" applyFont="1" applyFill="1" applyBorder="1" applyAlignment="1">
      <alignment vertical="center"/>
    </xf>
    <xf numFmtId="4" fontId="6" fillId="10" borderId="14" xfId="1" applyNumberFormat="1" applyFont="1" applyFill="1" applyBorder="1" applyAlignment="1">
      <alignment vertical="center"/>
    </xf>
    <xf numFmtId="4" fontId="6" fillId="10" borderId="17" xfId="1" applyNumberFormat="1" applyFont="1" applyFill="1" applyBorder="1" applyAlignment="1">
      <alignment vertical="center"/>
    </xf>
    <xf numFmtId="4" fontId="4" fillId="10" borderId="9" xfId="1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justify" vertical="center"/>
    </xf>
    <xf numFmtId="4" fontId="6" fillId="10" borderId="9" xfId="1" applyNumberFormat="1" applyFont="1" applyFill="1" applyBorder="1" applyAlignment="1">
      <alignment vertical="center"/>
    </xf>
    <xf numFmtId="43" fontId="6" fillId="10" borderId="17" xfId="1" applyFont="1" applyFill="1" applyBorder="1" applyAlignment="1">
      <alignment vertical="center"/>
    </xf>
    <xf numFmtId="43" fontId="4" fillId="10" borderId="14" xfId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43" fontId="6" fillId="8" borderId="14" xfId="1" applyFont="1" applyFill="1" applyBorder="1" applyAlignment="1">
      <alignment vertical="center"/>
    </xf>
    <xf numFmtId="4" fontId="6" fillId="8" borderId="14" xfId="1" applyNumberFormat="1" applyFont="1" applyFill="1" applyBorder="1" applyAlignment="1">
      <alignment vertical="center"/>
    </xf>
    <xf numFmtId="4" fontId="6" fillId="8" borderId="17" xfId="1" applyNumberFormat="1" applyFont="1" applyFill="1" applyBorder="1" applyAlignment="1">
      <alignment vertical="center"/>
    </xf>
    <xf numFmtId="4" fontId="4" fillId="8" borderId="9" xfId="1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justify" vertical="center"/>
    </xf>
    <xf numFmtId="4" fontId="6" fillId="8" borderId="9" xfId="1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vertical="center"/>
    </xf>
    <xf numFmtId="43" fontId="6" fillId="0" borderId="13" xfId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4" fillId="4" borderId="15" xfId="0" applyFont="1" applyFill="1" applyBorder="1" applyAlignment="1">
      <alignment horizontal="centerContinuous" vertical="center"/>
    </xf>
    <xf numFmtId="0" fontId="6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43" fontId="6" fillId="9" borderId="14" xfId="1" applyFont="1" applyFill="1" applyBorder="1" applyAlignment="1">
      <alignment vertical="center"/>
    </xf>
    <xf numFmtId="4" fontId="6" fillId="9" borderId="14" xfId="1" applyNumberFormat="1" applyFont="1" applyFill="1" applyBorder="1" applyAlignment="1">
      <alignment vertical="center"/>
    </xf>
    <xf numFmtId="4" fontId="6" fillId="9" borderId="17" xfId="1" applyNumberFormat="1" applyFont="1" applyFill="1" applyBorder="1" applyAlignment="1">
      <alignment vertical="center"/>
    </xf>
    <xf numFmtId="4" fontId="4" fillId="9" borderId="9" xfId="1" applyNumberFormat="1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justify" vertical="center"/>
    </xf>
    <xf numFmtId="4" fontId="6" fillId="9" borderId="9" xfId="1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4" fontId="6" fillId="9" borderId="14" xfId="1" applyNumberFormat="1" applyFont="1" applyFill="1" applyBorder="1" applyAlignment="1">
      <alignment horizontal="right" vertical="center"/>
    </xf>
    <xf numFmtId="43" fontId="6" fillId="9" borderId="14" xfId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justify" vertical="center"/>
    </xf>
    <xf numFmtId="0" fontId="12" fillId="9" borderId="1" xfId="0" quotePrefix="1" applyFont="1" applyFill="1" applyBorder="1" applyAlignment="1">
      <alignment vertical="center"/>
    </xf>
    <xf numFmtId="43" fontId="12" fillId="9" borderId="14" xfId="1" applyFont="1" applyFill="1" applyBorder="1" applyAlignment="1">
      <alignment vertical="center"/>
    </xf>
    <xf numFmtId="0" fontId="12" fillId="9" borderId="1" xfId="0" applyFont="1" applyFill="1" applyBorder="1" applyAlignment="1">
      <alignment vertical="center"/>
    </xf>
    <xf numFmtId="0" fontId="6" fillId="9" borderId="13" xfId="0" applyFont="1" applyFill="1" applyBorder="1" applyAlignment="1">
      <alignment vertical="center"/>
    </xf>
    <xf numFmtId="0" fontId="6" fillId="9" borderId="12" xfId="0" applyFont="1" applyFill="1" applyBorder="1" applyAlignment="1">
      <alignment vertical="center"/>
    </xf>
    <xf numFmtId="4" fontId="6" fillId="9" borderId="13" xfId="0" applyNumberFormat="1" applyFont="1" applyFill="1" applyBorder="1" applyAlignment="1">
      <alignment vertical="center"/>
    </xf>
    <xf numFmtId="4" fontId="6" fillId="9" borderId="12" xfId="0" applyNumberFormat="1" applyFont="1" applyFill="1" applyBorder="1" applyAlignment="1">
      <alignment vertical="center"/>
    </xf>
    <xf numFmtId="43" fontId="6" fillId="9" borderId="13" xfId="1" applyFont="1" applyFill="1" applyBorder="1" applyAlignment="1">
      <alignment vertical="center"/>
    </xf>
    <xf numFmtId="0" fontId="6" fillId="9" borderId="1" xfId="0" applyFont="1" applyFill="1" applyBorder="1" applyAlignment="1">
      <alignment horizontal="justify" vertical="center" wrapText="1"/>
    </xf>
    <xf numFmtId="0" fontId="6" fillId="1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3" fontId="4" fillId="0" borderId="6" xfId="1" applyFont="1" applyBorder="1" applyAlignment="1">
      <alignment horizontal="centerContinuous" vertical="center"/>
    </xf>
    <xf numFmtId="43" fontId="4" fillId="3" borderId="6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7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9" borderId="14" xfId="1" applyFont="1" applyFill="1" applyBorder="1" applyAlignment="1">
      <alignment vertical="center"/>
    </xf>
    <xf numFmtId="43" fontId="6" fillId="11" borderId="0" xfId="1" applyFont="1" applyFill="1" applyBorder="1" applyAlignment="1">
      <alignment vertical="center"/>
    </xf>
    <xf numFmtId="43" fontId="6" fillId="11" borderId="10" xfId="1" applyFont="1" applyFill="1" applyBorder="1" applyAlignment="1">
      <alignment vertical="center"/>
    </xf>
    <xf numFmtId="43" fontId="4" fillId="11" borderId="1" xfId="1" applyFont="1" applyFill="1" applyBorder="1" applyAlignment="1">
      <alignment vertical="center"/>
    </xf>
    <xf numFmtId="43" fontId="6" fillId="11" borderId="1" xfId="1" applyFont="1" applyFill="1" applyBorder="1" applyAlignment="1">
      <alignment vertical="center"/>
    </xf>
    <xf numFmtId="43" fontId="3" fillId="11" borderId="1" xfId="1" applyFont="1" applyFill="1" applyBorder="1" applyAlignment="1">
      <alignment vertical="center"/>
    </xf>
    <xf numFmtId="43" fontId="12" fillId="11" borderId="1" xfId="1" quotePrefix="1" applyFont="1" applyFill="1" applyBorder="1" applyAlignment="1">
      <alignment vertical="center"/>
    </xf>
    <xf numFmtId="43" fontId="12" fillId="11" borderId="1" xfId="1" applyFont="1" applyFill="1" applyBorder="1" applyAlignment="1">
      <alignment vertical="center"/>
    </xf>
    <xf numFmtId="43" fontId="6" fillId="11" borderId="1" xfId="1" applyFont="1" applyFill="1" applyBorder="1" applyAlignment="1">
      <alignment horizontal="justify" vertical="center" wrapText="1"/>
    </xf>
    <xf numFmtId="43" fontId="4" fillId="11" borderId="1" xfId="1" applyFont="1" applyFill="1" applyBorder="1" applyAlignment="1">
      <alignment horizontal="left" vertical="center" wrapText="1"/>
    </xf>
    <xf numFmtId="43" fontId="11" fillId="0" borderId="0" xfId="1" applyFont="1" applyBorder="1" applyAlignment="1">
      <alignment vertical="center"/>
    </xf>
    <xf numFmtId="43" fontId="3" fillId="10" borderId="14" xfId="1" applyFont="1" applyFill="1" applyBorder="1" applyAlignment="1">
      <alignment vertical="center"/>
    </xf>
    <xf numFmtId="4" fontId="3" fillId="9" borderId="14" xfId="1" applyNumberFormat="1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4" fillId="10" borderId="1" xfId="0" applyFont="1" applyFill="1" applyBorder="1" applyAlignment="1">
      <alignment horizontal="left" vertical="center"/>
    </xf>
    <xf numFmtId="43" fontId="4" fillId="9" borderId="14" xfId="1" applyFont="1" applyFill="1" applyBorder="1" applyAlignment="1">
      <alignment vertical="center"/>
    </xf>
    <xf numFmtId="4" fontId="3" fillId="9" borderId="14" xfId="1" quotePrefix="1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_presu02 al07-08-06" xfId="2"/>
  </cellStyles>
  <dxfs count="0"/>
  <tableStyles count="0" defaultTableStyle="TableStyleMedium9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L318"/>
  <sheetViews>
    <sheetView tabSelected="1" topLeftCell="A307" zoomScale="130" zoomScaleNormal="130" workbookViewId="0">
      <selection activeCell="E280" sqref="E280"/>
    </sheetView>
  </sheetViews>
  <sheetFormatPr baseColWidth="10" defaultColWidth="11.42578125" defaultRowHeight="11.25" x14ac:dyDescent="0.2"/>
  <cols>
    <col min="1" max="1" width="2.28515625" style="14" customWidth="1"/>
    <col min="2" max="2" width="9.140625" style="15" customWidth="1"/>
    <col min="3" max="3" width="57.42578125" style="15" customWidth="1"/>
    <col min="4" max="4" width="11.140625" style="16" customWidth="1"/>
    <col min="5" max="5" width="14.85546875" style="16" customWidth="1"/>
    <col min="6" max="6" width="14.7109375" style="17" bestFit="1" customWidth="1"/>
    <col min="7" max="7" width="14.7109375" style="17" customWidth="1"/>
    <col min="8" max="8" width="14.7109375" style="15" customWidth="1"/>
    <col min="9" max="9" width="14.28515625" style="15" customWidth="1"/>
    <col min="10" max="10" width="13.140625" style="15" customWidth="1"/>
    <col min="11" max="11" width="11.42578125" style="15" customWidth="1"/>
    <col min="12" max="12" width="15.7109375" style="15" customWidth="1"/>
    <col min="13" max="16384" width="11.42578125" style="15"/>
  </cols>
  <sheetData>
    <row r="1" spans="1:12" ht="6" customHeight="1" x14ac:dyDescent="0.2"/>
    <row r="2" spans="1:12" ht="20.45" customHeight="1" x14ac:dyDescent="0.2">
      <c r="A2" s="147" t="s">
        <v>366</v>
      </c>
      <c r="B2" s="148"/>
      <c r="C2" s="148"/>
      <c r="D2" s="148"/>
      <c r="E2" s="148"/>
      <c r="F2" s="148"/>
      <c r="G2" s="148"/>
      <c r="H2" s="148"/>
    </row>
    <row r="3" spans="1:12" ht="20.25" customHeight="1" x14ac:dyDescent="0.2">
      <c r="A3" s="148"/>
      <c r="B3" s="148"/>
      <c r="C3" s="148"/>
      <c r="D3" s="148"/>
      <c r="E3" s="148"/>
      <c r="F3" s="148"/>
      <c r="G3" s="148"/>
      <c r="H3" s="148"/>
    </row>
    <row r="4" spans="1:12" ht="6" customHeight="1" x14ac:dyDescent="0.2"/>
    <row r="5" spans="1:12" ht="28.9" customHeight="1" x14ac:dyDescent="0.2">
      <c r="A5" s="18"/>
      <c r="B5" s="19"/>
      <c r="C5" s="19"/>
      <c r="D5" s="125"/>
      <c r="E5" s="13" t="s">
        <v>267</v>
      </c>
      <c r="F5" s="1" t="s">
        <v>265</v>
      </c>
      <c r="G5" s="95" t="s">
        <v>292</v>
      </c>
      <c r="H5" s="2" t="s">
        <v>266</v>
      </c>
    </row>
    <row r="6" spans="1:12" ht="4.5" customHeight="1" x14ac:dyDescent="0.2">
      <c r="C6" s="94"/>
      <c r="F6" s="15"/>
      <c r="G6" s="45"/>
      <c r="H6" s="96"/>
    </row>
    <row r="7" spans="1:12" ht="12" customHeight="1" x14ac:dyDescent="0.2">
      <c r="A7" s="41">
        <v>0</v>
      </c>
      <c r="B7" s="27" t="s">
        <v>0</v>
      </c>
      <c r="C7" s="20"/>
      <c r="D7" s="132"/>
      <c r="E7" s="33"/>
      <c r="F7" s="29"/>
      <c r="G7" s="21"/>
      <c r="H7" s="22">
        <f>SUM(G8:G45)</f>
        <v>3152967726.6791654</v>
      </c>
      <c r="I7" s="23"/>
      <c r="J7" s="24"/>
    </row>
    <row r="8" spans="1:12" ht="12" customHeight="1" x14ac:dyDescent="0.2">
      <c r="A8" s="25"/>
      <c r="B8" s="26">
        <v>0.01</v>
      </c>
      <c r="C8" s="27" t="s">
        <v>1</v>
      </c>
      <c r="D8" s="133"/>
      <c r="E8" s="28"/>
      <c r="F8" s="29"/>
      <c r="G8" s="30">
        <f>+F9</f>
        <v>1816487868</v>
      </c>
      <c r="H8" s="31"/>
      <c r="I8" s="23"/>
      <c r="J8" s="24"/>
    </row>
    <row r="9" spans="1:12" ht="12" customHeight="1" x14ac:dyDescent="0.2">
      <c r="A9" s="25"/>
      <c r="B9" s="27" t="s">
        <v>2</v>
      </c>
      <c r="C9" s="32" t="s">
        <v>3</v>
      </c>
      <c r="D9" s="134"/>
      <c r="E9" s="33"/>
      <c r="F9" s="29">
        <f>+E10+E11</f>
        <v>1816487868</v>
      </c>
      <c r="G9" s="30"/>
      <c r="H9" s="31"/>
      <c r="I9" s="16"/>
      <c r="J9" s="24"/>
    </row>
    <row r="10" spans="1:12" ht="12" customHeight="1" x14ac:dyDescent="0.2">
      <c r="A10" s="25"/>
      <c r="B10" s="32" t="s">
        <v>4</v>
      </c>
      <c r="C10" s="32" t="s">
        <v>5</v>
      </c>
      <c r="D10" s="134"/>
      <c r="E10" s="29">
        <v>151231860</v>
      </c>
      <c r="F10" s="29"/>
      <c r="G10" s="30"/>
      <c r="H10" s="31"/>
      <c r="I10" s="16"/>
      <c r="J10" s="34"/>
      <c r="K10" s="35"/>
      <c r="L10" s="35"/>
    </row>
    <row r="11" spans="1:12" ht="12" customHeight="1" x14ac:dyDescent="0.2">
      <c r="A11" s="25"/>
      <c r="B11" s="32" t="s">
        <v>7</v>
      </c>
      <c r="C11" s="32" t="s">
        <v>6</v>
      </c>
      <c r="D11" s="134"/>
      <c r="E11" s="29">
        <v>1665256008</v>
      </c>
      <c r="F11" s="29"/>
      <c r="G11" s="30"/>
      <c r="H11" s="31"/>
      <c r="I11" s="36"/>
      <c r="J11" s="37"/>
      <c r="K11" s="35"/>
      <c r="L11" s="35"/>
    </row>
    <row r="12" spans="1:12" ht="12" customHeight="1" x14ac:dyDescent="0.2">
      <c r="A12" s="25"/>
      <c r="B12" s="32"/>
      <c r="C12" s="32"/>
      <c r="D12" s="134"/>
      <c r="E12" s="29"/>
      <c r="F12" s="29"/>
      <c r="G12" s="30"/>
      <c r="H12" s="31"/>
      <c r="I12" s="36"/>
      <c r="J12" s="37"/>
      <c r="K12" s="35"/>
      <c r="L12" s="35"/>
    </row>
    <row r="13" spans="1:12" ht="12" customHeight="1" x14ac:dyDescent="0.2">
      <c r="A13" s="25"/>
      <c r="B13" s="26">
        <v>0.02</v>
      </c>
      <c r="C13" s="27" t="s">
        <v>8</v>
      </c>
      <c r="D13" s="133"/>
      <c r="E13" s="33"/>
      <c r="F13" s="29"/>
      <c r="G13" s="30">
        <f>+F14+F16</f>
        <v>19100000</v>
      </c>
      <c r="H13" s="31"/>
      <c r="I13" s="36"/>
      <c r="J13" s="37"/>
      <c r="K13" s="35"/>
      <c r="L13" s="35"/>
    </row>
    <row r="14" spans="1:12" ht="12" customHeight="1" x14ac:dyDescent="0.2">
      <c r="A14" s="25"/>
      <c r="B14" s="27" t="s">
        <v>9</v>
      </c>
      <c r="C14" s="32" t="s">
        <v>10</v>
      </c>
      <c r="D14" s="134"/>
      <c r="E14" s="33"/>
      <c r="F14" s="29">
        <f>+E15</f>
        <v>4100000</v>
      </c>
      <c r="G14" s="30"/>
      <c r="H14" s="31"/>
      <c r="I14" s="36"/>
      <c r="J14" s="37"/>
      <c r="K14" s="35"/>
      <c r="L14" s="35"/>
    </row>
    <row r="15" spans="1:12" ht="12" customHeight="1" x14ac:dyDescent="0.2">
      <c r="A15" s="25"/>
      <c r="B15" s="32" t="s">
        <v>11</v>
      </c>
      <c r="C15" s="32" t="s">
        <v>293</v>
      </c>
      <c r="D15" s="134"/>
      <c r="E15" s="33">
        <v>4100000</v>
      </c>
      <c r="F15" s="29"/>
      <c r="G15" s="30"/>
      <c r="H15" s="31"/>
      <c r="I15" s="36"/>
      <c r="J15" s="37"/>
      <c r="K15" s="35"/>
      <c r="L15" s="35"/>
    </row>
    <row r="16" spans="1:12" ht="12" customHeight="1" x14ac:dyDescent="0.2">
      <c r="A16" s="25"/>
      <c r="B16" s="27" t="s">
        <v>12</v>
      </c>
      <c r="C16" s="32" t="s">
        <v>13</v>
      </c>
      <c r="D16" s="134"/>
      <c r="E16" s="33"/>
      <c r="F16" s="29">
        <v>15000000</v>
      </c>
      <c r="G16" s="30"/>
      <c r="H16" s="31"/>
      <c r="I16" s="36"/>
      <c r="J16" s="37"/>
      <c r="K16" s="35"/>
      <c r="L16" s="35"/>
    </row>
    <row r="17" spans="1:12" ht="12" customHeight="1" x14ac:dyDescent="0.2">
      <c r="A17" s="25"/>
      <c r="B17" s="27"/>
      <c r="C17" s="32"/>
      <c r="D17" s="134"/>
      <c r="E17" s="33"/>
      <c r="F17" s="29"/>
      <c r="G17" s="30"/>
      <c r="H17" s="31"/>
      <c r="I17" s="36"/>
      <c r="J17" s="37"/>
      <c r="K17" s="35"/>
      <c r="L17" s="35"/>
    </row>
    <row r="18" spans="1:12" ht="12" customHeight="1" x14ac:dyDescent="0.2">
      <c r="A18" s="25"/>
      <c r="B18" s="26">
        <v>0.03</v>
      </c>
      <c r="C18" s="27" t="s">
        <v>14</v>
      </c>
      <c r="D18" s="134"/>
      <c r="E18" s="33"/>
      <c r="F18" s="29"/>
      <c r="G18" s="30">
        <f>SUM(F19:F29)</f>
        <v>601925849.72638881</v>
      </c>
      <c r="H18" s="31"/>
      <c r="I18" s="36"/>
      <c r="J18" s="37"/>
      <c r="K18" s="35"/>
      <c r="L18" s="35"/>
    </row>
    <row r="19" spans="1:12" ht="12" customHeight="1" x14ac:dyDescent="0.2">
      <c r="A19" s="25"/>
      <c r="B19" s="27" t="s">
        <v>15</v>
      </c>
      <c r="C19" s="32" t="s">
        <v>16</v>
      </c>
      <c r="D19" s="134"/>
      <c r="E19" s="33"/>
      <c r="F19" s="29">
        <f>+E20+E21</f>
        <v>270839280.39999998</v>
      </c>
      <c r="G19" s="30"/>
      <c r="H19" s="31"/>
      <c r="I19" s="36"/>
      <c r="J19" s="37"/>
      <c r="K19" s="35"/>
      <c r="L19" s="35"/>
    </row>
    <row r="20" spans="1:12" ht="12" customHeight="1" x14ac:dyDescent="0.2">
      <c r="A20" s="25"/>
      <c r="B20" s="32" t="s">
        <v>18</v>
      </c>
      <c r="C20" s="32" t="s">
        <v>17</v>
      </c>
      <c r="D20" s="134"/>
      <c r="E20" s="29">
        <v>126039128.8</v>
      </c>
      <c r="F20" s="29"/>
      <c r="G20" s="30"/>
      <c r="H20" s="31"/>
      <c r="I20" s="36"/>
      <c r="J20" s="37"/>
      <c r="K20" s="35"/>
      <c r="L20" s="35"/>
    </row>
    <row r="21" spans="1:12" ht="12" customHeight="1" x14ac:dyDescent="0.2">
      <c r="A21" s="25"/>
      <c r="B21" s="32" t="s">
        <v>20</v>
      </c>
      <c r="C21" s="32" t="s">
        <v>19</v>
      </c>
      <c r="D21" s="134"/>
      <c r="E21" s="29">
        <v>144800151.59999999</v>
      </c>
      <c r="F21" s="29"/>
      <c r="G21" s="30"/>
      <c r="H21" s="31"/>
      <c r="I21" s="38"/>
    </row>
    <row r="22" spans="1:12" ht="12" customHeight="1" x14ac:dyDescent="0.2">
      <c r="A22" s="25"/>
      <c r="B22" s="27" t="s">
        <v>21</v>
      </c>
      <c r="C22" s="32" t="s">
        <v>22</v>
      </c>
      <c r="D22" s="134"/>
      <c r="E22" s="33"/>
      <c r="F22" s="29">
        <f>+E23</f>
        <v>62118778.799999997</v>
      </c>
      <c r="G22" s="30"/>
      <c r="H22" s="31"/>
      <c r="I22" s="17"/>
      <c r="L22" s="39"/>
    </row>
    <row r="23" spans="1:12" ht="12" customHeight="1" x14ac:dyDescent="0.2">
      <c r="A23" s="25"/>
      <c r="B23" s="32" t="s">
        <v>24</v>
      </c>
      <c r="C23" s="32" t="s">
        <v>23</v>
      </c>
      <c r="D23" s="134"/>
      <c r="E23" s="33">
        <v>62118778.799999997</v>
      </c>
      <c r="F23" s="29"/>
      <c r="G23" s="30"/>
      <c r="H23" s="31"/>
    </row>
    <row r="24" spans="1:12" ht="12" customHeight="1" x14ac:dyDescent="0.2">
      <c r="A24" s="25"/>
      <c r="B24" s="27" t="s">
        <v>25</v>
      </c>
      <c r="C24" s="32" t="s">
        <v>26</v>
      </c>
      <c r="D24" s="134"/>
      <c r="E24" s="33"/>
      <c r="F24" s="29">
        <v>187501055.20972213</v>
      </c>
      <c r="G24" s="30"/>
      <c r="H24" s="31"/>
      <c r="I24" s="16"/>
      <c r="L24" s="16"/>
    </row>
    <row r="25" spans="1:12" ht="12" customHeight="1" x14ac:dyDescent="0.2">
      <c r="A25" s="25"/>
      <c r="B25" s="27" t="s">
        <v>27</v>
      </c>
      <c r="C25" s="32" t="s">
        <v>28</v>
      </c>
      <c r="D25" s="134"/>
      <c r="E25" s="33"/>
      <c r="F25" s="29">
        <v>44981281.11666666</v>
      </c>
      <c r="G25" s="30"/>
      <c r="H25" s="31"/>
      <c r="I25" s="40"/>
      <c r="J25" s="17"/>
      <c r="L25" s="16"/>
    </row>
    <row r="26" spans="1:12" ht="12" customHeight="1" x14ac:dyDescent="0.2">
      <c r="A26" s="25"/>
      <c r="B26" s="27" t="s">
        <v>29</v>
      </c>
      <c r="C26" s="32" t="s">
        <v>30</v>
      </c>
      <c r="D26" s="134"/>
      <c r="E26" s="33"/>
      <c r="F26" s="29">
        <f>+E27+E28+E29</f>
        <v>36485454.200000003</v>
      </c>
      <c r="G26" s="30"/>
      <c r="H26" s="31"/>
    </row>
    <row r="27" spans="1:12" ht="12" customHeight="1" x14ac:dyDescent="0.2">
      <c r="A27" s="41"/>
      <c r="B27" s="32" t="s">
        <v>31</v>
      </c>
      <c r="C27" s="32" t="s">
        <v>32</v>
      </c>
      <c r="D27" s="134"/>
      <c r="E27" s="33">
        <v>28974036</v>
      </c>
      <c r="F27" s="29"/>
      <c r="G27" s="30"/>
      <c r="H27" s="31"/>
    </row>
    <row r="28" spans="1:12" ht="12" customHeight="1" x14ac:dyDescent="0.2">
      <c r="A28" s="41"/>
      <c r="B28" s="32" t="s">
        <v>34</v>
      </c>
      <c r="C28" s="32" t="s">
        <v>33</v>
      </c>
      <c r="D28" s="134"/>
      <c r="E28" s="33">
        <v>766740</v>
      </c>
      <c r="F28" s="29"/>
      <c r="G28" s="30"/>
      <c r="H28" s="31"/>
    </row>
    <row r="29" spans="1:12" ht="12" customHeight="1" x14ac:dyDescent="0.2">
      <c r="A29" s="41"/>
      <c r="B29" s="124" t="s">
        <v>324</v>
      </c>
      <c r="C29" s="124" t="s">
        <v>325</v>
      </c>
      <c r="D29" s="135"/>
      <c r="E29" s="33">
        <v>6744678.2000000002</v>
      </c>
      <c r="F29" s="29"/>
      <c r="G29" s="30"/>
      <c r="H29" s="31"/>
    </row>
    <row r="30" spans="1:12" ht="12" customHeight="1" x14ac:dyDescent="0.2">
      <c r="A30" s="41"/>
      <c r="B30" s="32"/>
      <c r="C30" s="32"/>
      <c r="D30" s="134"/>
      <c r="E30" s="33"/>
      <c r="F30" s="29"/>
      <c r="G30" s="30"/>
      <c r="H30" s="31"/>
    </row>
    <row r="31" spans="1:12" ht="12" customHeight="1" x14ac:dyDescent="0.2">
      <c r="A31" s="25"/>
      <c r="B31" s="26">
        <v>0.04</v>
      </c>
      <c r="C31" s="27" t="s">
        <v>35</v>
      </c>
      <c r="D31" s="133"/>
      <c r="E31" s="33"/>
      <c r="F31" s="29"/>
      <c r="G31" s="30">
        <f>SUM(F32:F36)</f>
        <v>376877120.97154164</v>
      </c>
      <c r="H31" s="31"/>
    </row>
    <row r="32" spans="1:12" ht="12" customHeight="1" x14ac:dyDescent="0.2">
      <c r="A32" s="25"/>
      <c r="B32" s="27" t="s">
        <v>36</v>
      </c>
      <c r="C32" s="124" t="s">
        <v>330</v>
      </c>
      <c r="D32" s="134"/>
      <c r="E32" s="33"/>
      <c r="F32" s="29">
        <v>208126171.28279167</v>
      </c>
      <c r="G32" s="30"/>
      <c r="H32" s="31"/>
    </row>
    <row r="33" spans="1:9" ht="12" customHeight="1" x14ac:dyDescent="0.2">
      <c r="A33" s="25"/>
      <c r="B33" s="27" t="s">
        <v>37</v>
      </c>
      <c r="C33" s="32" t="s">
        <v>38</v>
      </c>
      <c r="D33" s="134"/>
      <c r="E33" s="33"/>
      <c r="F33" s="29">
        <v>11250063.312583333</v>
      </c>
      <c r="G33" s="30"/>
      <c r="H33" s="31"/>
    </row>
    <row r="34" spans="1:9" ht="12" customHeight="1" x14ac:dyDescent="0.2">
      <c r="A34" s="25"/>
      <c r="B34" s="27" t="s">
        <v>39</v>
      </c>
      <c r="C34" s="32" t="s">
        <v>40</v>
      </c>
      <c r="D34" s="134"/>
      <c r="E34" s="33"/>
      <c r="F34" s="29">
        <v>33750189.937749997</v>
      </c>
      <c r="G34" s="30"/>
      <c r="H34" s="31"/>
    </row>
    <row r="35" spans="1:9" ht="12" customHeight="1" x14ac:dyDescent="0.2">
      <c r="A35" s="25"/>
      <c r="B35" s="27" t="s">
        <v>41</v>
      </c>
      <c r="C35" s="32" t="s">
        <v>42</v>
      </c>
      <c r="D35" s="134"/>
      <c r="E35" s="33"/>
      <c r="F35" s="29">
        <v>112500633.12583333</v>
      </c>
      <c r="G35" s="30"/>
      <c r="H35" s="31"/>
    </row>
    <row r="36" spans="1:9" ht="12" customHeight="1" x14ac:dyDescent="0.2">
      <c r="A36" s="25"/>
      <c r="B36" s="27" t="s">
        <v>43</v>
      </c>
      <c r="C36" s="32" t="s">
        <v>44</v>
      </c>
      <c r="D36" s="134"/>
      <c r="E36" s="33"/>
      <c r="F36" s="29">
        <v>11250063.312583333</v>
      </c>
      <c r="G36" s="30"/>
      <c r="H36" s="31"/>
    </row>
    <row r="37" spans="1:9" ht="12" customHeight="1" x14ac:dyDescent="0.2">
      <c r="A37" s="25"/>
      <c r="B37" s="27"/>
      <c r="C37" s="32"/>
      <c r="D37" s="134"/>
      <c r="E37" s="33"/>
      <c r="F37" s="29"/>
      <c r="G37" s="30"/>
      <c r="H37" s="31"/>
    </row>
    <row r="38" spans="1:9" ht="12" customHeight="1" x14ac:dyDescent="0.2">
      <c r="A38" s="25"/>
      <c r="B38" s="42">
        <v>0.05</v>
      </c>
      <c r="C38" s="27" t="s">
        <v>45</v>
      </c>
      <c r="D38" s="133"/>
      <c r="E38" s="33"/>
      <c r="F38" s="29"/>
      <c r="G38" s="30">
        <f>SUM(F39:F42)</f>
        <v>335476887.98123503</v>
      </c>
      <c r="H38" s="31"/>
    </row>
    <row r="39" spans="1:9" ht="12" customHeight="1" x14ac:dyDescent="0.2">
      <c r="A39" s="25"/>
      <c r="B39" s="27" t="s">
        <v>46</v>
      </c>
      <c r="C39" s="124" t="s">
        <v>331</v>
      </c>
      <c r="D39" s="134"/>
      <c r="E39" s="33"/>
      <c r="F39" s="43">
        <v>114300643.25584669</v>
      </c>
      <c r="G39" s="30"/>
      <c r="H39" s="31"/>
    </row>
    <row r="40" spans="1:9" ht="12" customHeight="1" x14ac:dyDescent="0.2">
      <c r="A40" s="25"/>
      <c r="B40" s="27" t="s">
        <v>47</v>
      </c>
      <c r="C40" s="32" t="s">
        <v>48</v>
      </c>
      <c r="D40" s="134"/>
      <c r="E40" s="33"/>
      <c r="F40" s="29">
        <v>33750189.937749997</v>
      </c>
      <c r="G40" s="30"/>
      <c r="H40" s="31"/>
    </row>
    <row r="41" spans="1:9" ht="12" customHeight="1" x14ac:dyDescent="0.2">
      <c r="A41" s="25"/>
      <c r="B41" s="27" t="s">
        <v>49</v>
      </c>
      <c r="C41" s="32" t="s">
        <v>50</v>
      </c>
      <c r="D41" s="134"/>
      <c r="E41" s="33"/>
      <c r="F41" s="29">
        <v>67500379.875499994</v>
      </c>
      <c r="G41" s="30"/>
      <c r="H41" s="31"/>
    </row>
    <row r="42" spans="1:9" ht="12" customHeight="1" x14ac:dyDescent="0.2">
      <c r="A42" s="25"/>
      <c r="B42" s="27" t="s">
        <v>51</v>
      </c>
      <c r="C42" s="124" t="s">
        <v>332</v>
      </c>
      <c r="D42" s="134"/>
      <c r="E42" s="33"/>
      <c r="F42" s="29">
        <v>119925674.91213833</v>
      </c>
      <c r="G42" s="30"/>
      <c r="H42" s="31"/>
    </row>
    <row r="43" spans="1:9" ht="12" customHeight="1" x14ac:dyDescent="0.2">
      <c r="A43" s="25"/>
      <c r="B43" s="27"/>
      <c r="C43" s="32"/>
      <c r="D43" s="134"/>
      <c r="E43" s="33"/>
      <c r="F43" s="29"/>
      <c r="G43" s="30"/>
      <c r="H43" s="31"/>
    </row>
    <row r="44" spans="1:9" ht="12" customHeight="1" x14ac:dyDescent="0.2">
      <c r="A44" s="25"/>
      <c r="B44" s="42">
        <v>0.99</v>
      </c>
      <c r="C44" s="27" t="s">
        <v>52</v>
      </c>
      <c r="D44" s="133"/>
      <c r="E44" s="33"/>
      <c r="F44" s="29"/>
      <c r="G44" s="30">
        <f>+F45</f>
        <v>3100000</v>
      </c>
      <c r="H44" s="31"/>
    </row>
    <row r="45" spans="1:9" ht="12" customHeight="1" x14ac:dyDescent="0.2">
      <c r="A45" s="25" t="s">
        <v>53</v>
      </c>
      <c r="B45" s="27" t="s">
        <v>54</v>
      </c>
      <c r="C45" s="32" t="s">
        <v>55</v>
      </c>
      <c r="D45" s="134"/>
      <c r="E45" s="33"/>
      <c r="F45" s="29">
        <v>3100000</v>
      </c>
      <c r="G45" s="30"/>
      <c r="H45" s="31"/>
    </row>
    <row r="46" spans="1:9" ht="12" customHeight="1" x14ac:dyDescent="0.2">
      <c r="A46" s="44"/>
      <c r="B46" s="45"/>
      <c r="C46" s="45"/>
      <c r="D46" s="134"/>
      <c r="E46" s="46"/>
      <c r="F46" s="47"/>
      <c r="G46" s="48"/>
      <c r="H46" s="49"/>
    </row>
    <row r="47" spans="1:9" ht="12" customHeight="1" x14ac:dyDescent="0.2">
      <c r="A47" s="98">
        <v>1</v>
      </c>
      <c r="B47" s="99" t="s">
        <v>56</v>
      </c>
      <c r="C47" s="100"/>
      <c r="D47" s="134"/>
      <c r="E47" s="101"/>
      <c r="F47" s="102"/>
      <c r="G47" s="103"/>
      <c r="H47" s="104">
        <f>SUM(G48:G186)</f>
        <v>2015698920.1700001</v>
      </c>
      <c r="I47" s="17"/>
    </row>
    <row r="48" spans="1:9" ht="12" customHeight="1" x14ac:dyDescent="0.2">
      <c r="A48" s="105"/>
      <c r="B48" s="106">
        <v>1.01</v>
      </c>
      <c r="C48" s="99" t="s">
        <v>57</v>
      </c>
      <c r="D48" s="133"/>
      <c r="E48" s="101"/>
      <c r="F48" s="102"/>
      <c r="G48" s="103">
        <f>+F49+F53+F52</f>
        <v>162439377</v>
      </c>
      <c r="H48" s="107"/>
    </row>
    <row r="49" spans="1:11" ht="12" customHeight="1" x14ac:dyDescent="0.2">
      <c r="A49" s="105"/>
      <c r="B49" s="99" t="s">
        <v>58</v>
      </c>
      <c r="C49" s="100" t="s">
        <v>59</v>
      </c>
      <c r="D49" s="134"/>
      <c r="E49" s="101"/>
      <c r="F49" s="102">
        <f>SUM(E50:E51)</f>
        <v>162439377</v>
      </c>
      <c r="G49" s="103"/>
      <c r="H49" s="107"/>
    </row>
    <row r="50" spans="1:11" ht="12" customHeight="1" x14ac:dyDescent="0.2">
      <c r="A50" s="105"/>
      <c r="B50" s="99"/>
      <c r="C50" s="108" t="s">
        <v>370</v>
      </c>
      <c r="D50" s="135">
        <f>23300*6+24250*6</f>
        <v>285300</v>
      </c>
      <c r="E50" s="101">
        <f>D50*E313</f>
        <v>161220177</v>
      </c>
      <c r="F50" s="102"/>
      <c r="G50" s="103"/>
      <c r="H50" s="107"/>
    </row>
    <row r="51" spans="1:11" ht="12" customHeight="1" x14ac:dyDescent="0.2">
      <c r="A51" s="105"/>
      <c r="B51" s="99"/>
      <c r="C51" s="108" t="s">
        <v>390</v>
      </c>
      <c r="D51" s="135"/>
      <c r="E51" s="101">
        <f>101600*12</f>
        <v>1219200</v>
      </c>
      <c r="F51" s="102"/>
      <c r="G51" s="103"/>
      <c r="H51" s="107"/>
    </row>
    <row r="52" spans="1:11" ht="12" customHeight="1" x14ac:dyDescent="0.2">
      <c r="A52" s="105"/>
      <c r="B52" s="99" t="s">
        <v>60</v>
      </c>
      <c r="C52" s="108" t="s">
        <v>313</v>
      </c>
      <c r="D52" s="135"/>
      <c r="E52" s="101"/>
      <c r="F52" s="102">
        <v>0</v>
      </c>
      <c r="G52" s="103"/>
      <c r="H52" s="107"/>
      <c r="I52" s="17"/>
    </row>
    <row r="53" spans="1:11" ht="12" customHeight="1" x14ac:dyDescent="0.2">
      <c r="A53" s="105"/>
      <c r="B53" s="99" t="s">
        <v>61</v>
      </c>
      <c r="C53" s="100" t="s">
        <v>62</v>
      </c>
      <c r="D53" s="134"/>
      <c r="E53" s="101"/>
      <c r="F53" s="102">
        <f>SUM(E54:E54)</f>
        <v>0</v>
      </c>
      <c r="G53" s="103"/>
      <c r="H53" s="107"/>
    </row>
    <row r="54" spans="1:11" ht="12" customHeight="1" x14ac:dyDescent="0.2">
      <c r="A54" s="105"/>
      <c r="B54" s="99"/>
      <c r="C54" s="108" t="s">
        <v>352</v>
      </c>
      <c r="D54" s="134">
        <v>0</v>
      </c>
      <c r="E54" s="101">
        <f>D54*E313</f>
        <v>0</v>
      </c>
      <c r="F54" s="102"/>
      <c r="G54" s="103"/>
      <c r="H54" s="107"/>
    </row>
    <row r="55" spans="1:11" ht="12" customHeight="1" x14ac:dyDescent="0.2">
      <c r="A55" s="105"/>
      <c r="B55" s="99" t="s">
        <v>63</v>
      </c>
      <c r="C55" s="100" t="s">
        <v>64</v>
      </c>
      <c r="D55" s="134"/>
      <c r="E55" s="101"/>
      <c r="F55" s="102"/>
      <c r="G55" s="103"/>
      <c r="H55" s="107"/>
      <c r="J55" s="92"/>
    </row>
    <row r="56" spans="1:11" ht="12" customHeight="1" x14ac:dyDescent="0.2">
      <c r="A56" s="105"/>
      <c r="B56" s="99"/>
      <c r="C56" s="100"/>
      <c r="D56" s="134"/>
      <c r="E56" s="101"/>
      <c r="F56" s="102"/>
      <c r="G56" s="103"/>
      <c r="H56" s="107"/>
      <c r="J56" s="16"/>
      <c r="K56" s="16"/>
    </row>
    <row r="57" spans="1:11" ht="12" customHeight="1" x14ac:dyDescent="0.2">
      <c r="A57" s="105"/>
      <c r="B57" s="106">
        <v>1.02</v>
      </c>
      <c r="C57" s="99" t="s">
        <v>66</v>
      </c>
      <c r="D57" s="133"/>
      <c r="E57" s="101"/>
      <c r="F57" s="102"/>
      <c r="G57" s="103">
        <f>SUM(F58:F69)</f>
        <v>43876000</v>
      </c>
      <c r="H57" s="107"/>
      <c r="J57" s="140"/>
      <c r="K57" s="16"/>
    </row>
    <row r="58" spans="1:11" ht="12" customHeight="1" x14ac:dyDescent="0.2">
      <c r="A58" s="105"/>
      <c r="B58" s="99" t="s">
        <v>68</v>
      </c>
      <c r="C58" s="100" t="s">
        <v>67</v>
      </c>
      <c r="D58" s="134"/>
      <c r="E58" s="101"/>
      <c r="F58" s="102">
        <f>+E59</f>
        <v>2880000</v>
      </c>
      <c r="G58" s="103"/>
      <c r="H58" s="107"/>
      <c r="J58" s="16"/>
      <c r="K58" s="97"/>
    </row>
    <row r="59" spans="1:11" ht="12" customHeight="1" x14ac:dyDescent="0.2">
      <c r="A59" s="105"/>
      <c r="B59" s="100"/>
      <c r="C59" s="100" t="s">
        <v>268</v>
      </c>
      <c r="D59" s="134"/>
      <c r="E59" s="101">
        <v>2880000</v>
      </c>
      <c r="F59" s="102"/>
      <c r="G59" s="103"/>
      <c r="H59" s="107"/>
      <c r="J59" s="16"/>
      <c r="K59" s="97"/>
    </row>
    <row r="60" spans="1:11" ht="12" customHeight="1" x14ac:dyDescent="0.2">
      <c r="A60" s="105"/>
      <c r="B60" s="99" t="s">
        <v>69</v>
      </c>
      <c r="C60" s="100" t="s">
        <v>70</v>
      </c>
      <c r="D60" s="134"/>
      <c r="E60" s="101"/>
      <c r="F60" s="102">
        <f>+E61</f>
        <v>36500000</v>
      </c>
      <c r="G60" s="103"/>
      <c r="H60" s="107"/>
      <c r="J60" s="16"/>
      <c r="K60" s="97"/>
    </row>
    <row r="61" spans="1:11" ht="12" customHeight="1" x14ac:dyDescent="0.2">
      <c r="A61" s="105"/>
      <c r="B61" s="109"/>
      <c r="C61" s="100" t="s">
        <v>268</v>
      </c>
      <c r="D61" s="134"/>
      <c r="E61" s="101">
        <v>36500000</v>
      </c>
      <c r="F61" s="102"/>
      <c r="G61" s="103"/>
      <c r="H61" s="107"/>
      <c r="J61" s="16"/>
      <c r="K61" s="97"/>
    </row>
    <row r="62" spans="1:11" ht="12" customHeight="1" x14ac:dyDescent="0.2">
      <c r="A62" s="105"/>
      <c r="B62" s="99" t="s">
        <v>71</v>
      </c>
      <c r="C62" s="100" t="s">
        <v>72</v>
      </c>
      <c r="D62" s="134"/>
      <c r="E62" s="101"/>
      <c r="F62" s="102">
        <v>110000</v>
      </c>
      <c r="G62" s="103"/>
      <c r="H62" s="107"/>
      <c r="J62" s="16"/>
      <c r="K62" s="97"/>
    </row>
    <row r="63" spans="1:11" ht="12" customHeight="1" x14ac:dyDescent="0.2">
      <c r="A63" s="105"/>
      <c r="B63" s="99" t="s">
        <v>73</v>
      </c>
      <c r="C63" s="100" t="s">
        <v>74</v>
      </c>
      <c r="D63" s="134"/>
      <c r="E63" s="101"/>
      <c r="F63" s="102">
        <f>SUM(E64:E67)</f>
        <v>3816000</v>
      </c>
      <c r="G63" s="103"/>
      <c r="H63" s="107"/>
      <c r="J63" s="16"/>
      <c r="K63" s="97"/>
    </row>
    <row r="64" spans="1:11" ht="12" customHeight="1" x14ac:dyDescent="0.2">
      <c r="A64" s="105"/>
      <c r="B64" s="100" t="s">
        <v>76</v>
      </c>
      <c r="C64" s="100" t="s">
        <v>75</v>
      </c>
      <c r="D64" s="134"/>
      <c r="E64" s="110">
        <v>2820000</v>
      </c>
      <c r="F64" s="102"/>
      <c r="G64" s="103"/>
      <c r="H64" s="107"/>
      <c r="J64" s="16"/>
      <c r="K64" s="97"/>
    </row>
    <row r="65" spans="1:11" ht="12" customHeight="1" x14ac:dyDescent="0.2">
      <c r="A65" s="105"/>
      <c r="B65" s="100" t="s">
        <v>78</v>
      </c>
      <c r="C65" s="100" t="s">
        <v>77</v>
      </c>
      <c r="D65" s="134"/>
      <c r="E65" s="111">
        <v>300000</v>
      </c>
      <c r="F65" s="102"/>
      <c r="G65" s="103"/>
      <c r="H65" s="107"/>
      <c r="J65" s="16"/>
      <c r="K65" s="97"/>
    </row>
    <row r="66" spans="1:11" ht="12" customHeight="1" x14ac:dyDescent="0.2">
      <c r="A66" s="105"/>
      <c r="B66" s="100" t="s">
        <v>80</v>
      </c>
      <c r="C66" s="100" t="s">
        <v>79</v>
      </c>
      <c r="D66" s="134"/>
      <c r="E66" s="111">
        <v>696000</v>
      </c>
      <c r="F66" s="102"/>
      <c r="G66" s="103"/>
      <c r="H66" s="107"/>
      <c r="J66" s="16"/>
      <c r="K66" s="97"/>
    </row>
    <row r="67" spans="1:11" ht="12" customHeight="1" x14ac:dyDescent="0.2">
      <c r="A67" s="105"/>
      <c r="B67" s="112" t="s">
        <v>81</v>
      </c>
      <c r="C67" s="100" t="s">
        <v>82</v>
      </c>
      <c r="D67" s="134"/>
      <c r="E67" s="110">
        <f>+SUM(E68:E68)</f>
        <v>0</v>
      </c>
      <c r="F67" s="102"/>
      <c r="G67" s="103"/>
      <c r="H67" s="107"/>
    </row>
    <row r="68" spans="1:11" ht="12" customHeight="1" x14ac:dyDescent="0.2">
      <c r="A68" s="105"/>
      <c r="B68" s="112"/>
      <c r="C68" s="108"/>
      <c r="D68" s="134"/>
      <c r="E68" s="111"/>
      <c r="F68" s="102"/>
      <c r="G68" s="103"/>
      <c r="H68" s="107"/>
    </row>
    <row r="69" spans="1:11" ht="12" customHeight="1" x14ac:dyDescent="0.2">
      <c r="A69" s="105"/>
      <c r="B69" s="99" t="s">
        <v>83</v>
      </c>
      <c r="C69" s="100" t="s">
        <v>84</v>
      </c>
      <c r="D69" s="134"/>
      <c r="E69" s="101"/>
      <c r="F69" s="102">
        <f>+E70+E71</f>
        <v>570000</v>
      </c>
      <c r="G69" s="103"/>
      <c r="H69" s="107"/>
    </row>
    <row r="70" spans="1:11" ht="12" customHeight="1" x14ac:dyDescent="0.2">
      <c r="A70" s="105"/>
      <c r="B70" s="99"/>
      <c r="C70" s="108" t="s">
        <v>402</v>
      </c>
      <c r="D70" s="134"/>
      <c r="E70" s="101">
        <v>550000</v>
      </c>
      <c r="F70" s="102"/>
      <c r="G70" s="103"/>
      <c r="H70" s="107"/>
    </row>
    <row r="71" spans="1:11" ht="12" customHeight="1" x14ac:dyDescent="0.2">
      <c r="A71" s="105"/>
      <c r="B71" s="99"/>
      <c r="C71" s="108" t="s">
        <v>401</v>
      </c>
      <c r="D71" s="134"/>
      <c r="E71" s="101">
        <v>20000</v>
      </c>
      <c r="F71" s="102"/>
      <c r="G71" s="103"/>
      <c r="H71" s="107"/>
    </row>
    <row r="72" spans="1:11" ht="12" customHeight="1" x14ac:dyDescent="0.2">
      <c r="A72" s="105"/>
      <c r="B72" s="99"/>
      <c r="C72" s="100"/>
      <c r="D72" s="134"/>
      <c r="E72" s="101"/>
      <c r="F72" s="102"/>
      <c r="G72" s="103"/>
      <c r="H72" s="107"/>
    </row>
    <row r="73" spans="1:11" ht="12" customHeight="1" x14ac:dyDescent="0.2">
      <c r="A73" s="105"/>
      <c r="B73" s="106">
        <v>1.03</v>
      </c>
      <c r="C73" s="99" t="s">
        <v>85</v>
      </c>
      <c r="D73" s="133"/>
      <c r="E73" s="101"/>
      <c r="F73" s="102"/>
      <c r="G73" s="103">
        <f>SUM(F74:F82)</f>
        <v>107692654</v>
      </c>
      <c r="H73" s="107"/>
    </row>
    <row r="74" spans="1:11" ht="12" customHeight="1" x14ac:dyDescent="0.2">
      <c r="A74" s="105"/>
      <c r="B74" s="99" t="s">
        <v>86</v>
      </c>
      <c r="C74" s="100" t="s">
        <v>87</v>
      </c>
      <c r="D74" s="134"/>
      <c r="E74" s="101"/>
      <c r="F74" s="102">
        <f>SUM(E75:E77)</f>
        <v>80300000</v>
      </c>
      <c r="G74" s="103"/>
      <c r="H74" s="107"/>
    </row>
    <row r="75" spans="1:11" ht="12" customHeight="1" x14ac:dyDescent="0.2">
      <c r="A75" s="105"/>
      <c r="B75" s="100" t="s">
        <v>88</v>
      </c>
      <c r="C75" s="100" t="s">
        <v>89</v>
      </c>
      <c r="D75" s="134"/>
      <c r="E75" s="101">
        <v>30000000</v>
      </c>
      <c r="F75" s="102"/>
      <c r="G75" s="103"/>
      <c r="H75" s="107"/>
    </row>
    <row r="76" spans="1:11" ht="12" customHeight="1" x14ac:dyDescent="0.2">
      <c r="A76" s="105"/>
      <c r="B76" s="100" t="s">
        <v>90</v>
      </c>
      <c r="C76" s="100" t="s">
        <v>91</v>
      </c>
      <c r="D76" s="134"/>
      <c r="E76" s="101">
        <v>47500000</v>
      </c>
      <c r="F76" s="102"/>
      <c r="G76" s="103"/>
      <c r="H76" s="107"/>
    </row>
    <row r="77" spans="1:11" ht="12" customHeight="1" x14ac:dyDescent="0.2">
      <c r="A77" s="105"/>
      <c r="B77" s="108" t="s">
        <v>329</v>
      </c>
      <c r="C77" s="108" t="s">
        <v>394</v>
      </c>
      <c r="D77" s="134"/>
      <c r="E77" s="101">
        <v>2800000</v>
      </c>
      <c r="F77" s="102"/>
      <c r="G77" s="103"/>
      <c r="H77" s="107"/>
    </row>
    <row r="78" spans="1:11" ht="12" customHeight="1" x14ac:dyDescent="0.2">
      <c r="A78" s="105"/>
      <c r="B78" s="99" t="s">
        <v>92</v>
      </c>
      <c r="C78" s="100" t="s">
        <v>65</v>
      </c>
      <c r="D78" s="134"/>
      <c r="E78" s="101"/>
      <c r="F78" s="102">
        <f>SUM(E79:E80)</f>
        <v>3700000</v>
      </c>
      <c r="G78" s="103"/>
      <c r="H78" s="107"/>
    </row>
    <row r="79" spans="1:11" ht="12" customHeight="1" x14ac:dyDescent="0.2">
      <c r="A79" s="105"/>
      <c r="B79" s="100"/>
      <c r="C79" s="100" t="s">
        <v>269</v>
      </c>
      <c r="D79" s="134"/>
      <c r="E79" s="101">
        <f>1000000-300000</f>
        <v>700000</v>
      </c>
      <c r="F79" s="102"/>
      <c r="G79" s="103"/>
      <c r="H79" s="107"/>
    </row>
    <row r="80" spans="1:11" ht="12" customHeight="1" x14ac:dyDescent="0.2">
      <c r="A80" s="105"/>
      <c r="B80" s="100"/>
      <c r="C80" s="108" t="s">
        <v>338</v>
      </c>
      <c r="D80" s="134"/>
      <c r="E80" s="101">
        <v>3000000</v>
      </c>
      <c r="F80" s="102"/>
      <c r="G80" s="103"/>
      <c r="H80" s="107"/>
    </row>
    <row r="81" spans="1:10" ht="12" customHeight="1" x14ac:dyDescent="0.2">
      <c r="A81" s="105"/>
      <c r="B81" s="99" t="s">
        <v>298</v>
      </c>
      <c r="C81" s="100" t="s">
        <v>299</v>
      </c>
      <c r="D81" s="134"/>
      <c r="E81" s="101"/>
      <c r="F81" s="102">
        <f>SUM(E82:E85)</f>
        <v>23692654</v>
      </c>
      <c r="G81" s="103"/>
      <c r="H81" s="107"/>
    </row>
    <row r="82" spans="1:10" ht="12" customHeight="1" x14ac:dyDescent="0.2">
      <c r="A82" s="105"/>
      <c r="B82" s="100"/>
      <c r="C82" s="108" t="s">
        <v>409</v>
      </c>
      <c r="D82" s="135">
        <f>5000+6200</f>
        <v>11200</v>
      </c>
      <c r="E82" s="130">
        <f>+(D82*E313)</f>
        <v>6329008</v>
      </c>
      <c r="F82" s="102"/>
      <c r="G82" s="103"/>
      <c r="H82" s="107"/>
    </row>
    <row r="83" spans="1:10" ht="12" customHeight="1" x14ac:dyDescent="0.2">
      <c r="A83" s="105"/>
      <c r="B83" s="100"/>
      <c r="C83" s="108" t="s">
        <v>364</v>
      </c>
      <c r="D83" s="135">
        <f>2400*12</f>
        <v>28800</v>
      </c>
      <c r="E83" s="101">
        <f>D83*E313</f>
        <v>16274592</v>
      </c>
      <c r="F83" s="102"/>
      <c r="G83" s="103"/>
      <c r="H83" s="107"/>
    </row>
    <row r="84" spans="1:10" ht="12" customHeight="1" x14ac:dyDescent="0.2">
      <c r="A84" s="105"/>
      <c r="B84" s="100"/>
      <c r="C84" s="108" t="s">
        <v>371</v>
      </c>
      <c r="D84" s="135"/>
      <c r="E84" s="101">
        <v>750000</v>
      </c>
      <c r="F84" s="102"/>
      <c r="G84" s="103"/>
      <c r="H84" s="107"/>
    </row>
    <row r="85" spans="1:10" ht="12" customHeight="1" x14ac:dyDescent="0.2">
      <c r="A85" s="105"/>
      <c r="B85" s="100"/>
      <c r="C85" s="108" t="s">
        <v>373</v>
      </c>
      <c r="D85" s="135">
        <v>600</v>
      </c>
      <c r="E85" s="101">
        <f>D85*E313</f>
        <v>339054</v>
      </c>
      <c r="F85" s="102"/>
      <c r="G85" s="103"/>
      <c r="H85" s="107"/>
    </row>
    <row r="86" spans="1:10" ht="12" customHeight="1" x14ac:dyDescent="0.2">
      <c r="A86" s="105"/>
      <c r="B86" s="100"/>
      <c r="C86" s="100"/>
      <c r="D86" s="134"/>
      <c r="E86" s="101"/>
      <c r="F86" s="102"/>
      <c r="G86" s="103"/>
      <c r="H86" s="107"/>
      <c r="I86" s="123"/>
    </row>
    <row r="87" spans="1:10" ht="12" customHeight="1" x14ac:dyDescent="0.2">
      <c r="A87" s="105"/>
      <c r="B87" s="106">
        <v>1.04</v>
      </c>
      <c r="C87" s="99" t="s">
        <v>93</v>
      </c>
      <c r="D87" s="133"/>
      <c r="E87" s="101"/>
      <c r="F87" s="102"/>
      <c r="G87" s="103">
        <f>SUM(F88:F117)</f>
        <v>1547798114</v>
      </c>
      <c r="H87" s="107"/>
      <c r="I87" s="17"/>
    </row>
    <row r="88" spans="1:10" ht="12" customHeight="1" x14ac:dyDescent="0.2">
      <c r="A88" s="105"/>
      <c r="B88" s="106" t="s">
        <v>312</v>
      </c>
      <c r="C88" s="108" t="s">
        <v>311</v>
      </c>
      <c r="D88" s="135"/>
      <c r="E88" s="101"/>
      <c r="F88" s="102">
        <f>+E89</f>
        <v>0</v>
      </c>
      <c r="G88" s="103"/>
      <c r="H88" s="107"/>
    </row>
    <row r="89" spans="1:10" ht="12" customHeight="1" x14ac:dyDescent="0.2">
      <c r="A89" s="105"/>
      <c r="B89" s="106"/>
      <c r="C89" s="108" t="s">
        <v>314</v>
      </c>
      <c r="D89" s="135"/>
      <c r="E89" s="101">
        <v>0</v>
      </c>
      <c r="F89" s="102"/>
      <c r="G89" s="103"/>
      <c r="H89" s="107"/>
    </row>
    <row r="90" spans="1:10" ht="12" customHeight="1" x14ac:dyDescent="0.2">
      <c r="A90" s="105"/>
      <c r="B90" s="106" t="s">
        <v>305</v>
      </c>
      <c r="C90" s="100" t="s">
        <v>306</v>
      </c>
      <c r="D90" s="134"/>
      <c r="E90" s="101"/>
      <c r="F90" s="102">
        <f>+E91</f>
        <v>0</v>
      </c>
      <c r="G90" s="103"/>
      <c r="H90" s="107"/>
    </row>
    <row r="91" spans="1:10" ht="12" customHeight="1" x14ac:dyDescent="0.2">
      <c r="A91" s="105"/>
      <c r="B91" s="106"/>
      <c r="C91" s="108" t="s">
        <v>368</v>
      </c>
      <c r="D91" s="135"/>
      <c r="E91" s="101">
        <f>D91*E313</f>
        <v>0</v>
      </c>
      <c r="F91" s="102"/>
      <c r="G91" s="103"/>
      <c r="H91" s="107"/>
    </row>
    <row r="92" spans="1:10" ht="12" customHeight="1" x14ac:dyDescent="0.2">
      <c r="A92" s="105"/>
      <c r="B92" s="99" t="s">
        <v>94</v>
      </c>
      <c r="C92" s="100" t="s">
        <v>270</v>
      </c>
      <c r="D92" s="134"/>
      <c r="E92" s="101"/>
      <c r="F92" s="102">
        <f>SUM(E93:E110)</f>
        <v>1516878114</v>
      </c>
      <c r="G92" s="103"/>
      <c r="H92" s="107"/>
      <c r="I92" s="16"/>
      <c r="J92" s="17"/>
    </row>
    <row r="93" spans="1:10" ht="12" customHeight="1" x14ac:dyDescent="0.2">
      <c r="A93" s="105"/>
      <c r="B93" s="100" t="s">
        <v>271</v>
      </c>
      <c r="C93" s="108" t="s">
        <v>320</v>
      </c>
      <c r="D93" s="135"/>
      <c r="E93" s="101"/>
      <c r="F93" s="102"/>
      <c r="G93" s="103"/>
      <c r="H93" s="107"/>
    </row>
    <row r="94" spans="1:10" ht="12" customHeight="1" x14ac:dyDescent="0.2">
      <c r="A94" s="105"/>
      <c r="B94" s="100" t="s">
        <v>95</v>
      </c>
      <c r="C94" s="100" t="s">
        <v>96</v>
      </c>
      <c r="D94" s="134"/>
      <c r="E94" s="101"/>
      <c r="F94" s="102"/>
      <c r="G94" s="103"/>
      <c r="H94" s="107"/>
      <c r="I94" s="50"/>
    </row>
    <row r="95" spans="1:10" ht="12" customHeight="1" x14ac:dyDescent="0.2">
      <c r="A95" s="105"/>
      <c r="B95" s="100"/>
      <c r="C95" s="108" t="s">
        <v>365</v>
      </c>
      <c r="D95" s="134">
        <v>62500</v>
      </c>
      <c r="E95" s="101">
        <f>D95*E313</f>
        <v>35318125</v>
      </c>
      <c r="F95" s="146"/>
      <c r="G95" s="103"/>
      <c r="H95" s="107"/>
      <c r="I95" s="143"/>
    </row>
    <row r="96" spans="1:10" ht="12" customHeight="1" x14ac:dyDescent="0.2">
      <c r="A96" s="105"/>
      <c r="B96" s="100"/>
      <c r="C96" s="108" t="s">
        <v>403</v>
      </c>
      <c r="D96" s="134">
        <v>14000</v>
      </c>
      <c r="E96" s="101">
        <f>D96*E313</f>
        <v>7911260</v>
      </c>
      <c r="F96" s="146" t="s">
        <v>381</v>
      </c>
      <c r="G96" s="103"/>
      <c r="H96" s="107"/>
      <c r="I96" s="143"/>
    </row>
    <row r="97" spans="1:10" ht="12" customHeight="1" x14ac:dyDescent="0.2">
      <c r="A97" s="105"/>
      <c r="B97" s="100"/>
      <c r="C97" s="108" t="s">
        <v>404</v>
      </c>
      <c r="D97" s="134"/>
      <c r="E97" s="101">
        <v>8000000</v>
      </c>
      <c r="F97" s="146" t="s">
        <v>382</v>
      </c>
      <c r="G97" s="103"/>
      <c r="H97" s="107"/>
      <c r="I97" s="143"/>
    </row>
    <row r="98" spans="1:10" ht="12" customHeight="1" x14ac:dyDescent="0.2">
      <c r="A98" s="105"/>
      <c r="B98" s="100"/>
      <c r="C98" s="108" t="s">
        <v>328</v>
      </c>
      <c r="D98" s="134"/>
      <c r="E98" s="101">
        <v>23000000</v>
      </c>
      <c r="F98" s="142"/>
      <c r="G98" s="103"/>
      <c r="H98" s="107"/>
      <c r="I98" s="143"/>
    </row>
    <row r="99" spans="1:10" ht="12" customHeight="1" x14ac:dyDescent="0.2">
      <c r="A99" s="105"/>
      <c r="B99" s="100"/>
      <c r="C99" s="108" t="s">
        <v>335</v>
      </c>
      <c r="D99" s="134">
        <v>6000</v>
      </c>
      <c r="E99" s="101">
        <f>D99*E313</f>
        <v>3390540</v>
      </c>
      <c r="F99" s="142"/>
      <c r="G99" s="103"/>
      <c r="H99" s="107"/>
      <c r="I99" s="143"/>
    </row>
    <row r="100" spans="1:10" ht="12" customHeight="1" x14ac:dyDescent="0.2">
      <c r="A100" s="105"/>
      <c r="B100" s="99"/>
      <c r="C100" s="108" t="s">
        <v>396</v>
      </c>
      <c r="D100" s="134">
        <v>30000</v>
      </c>
      <c r="E100" s="101">
        <f>D100*$E$313</f>
        <v>16952700</v>
      </c>
      <c r="F100" s="146" t="s">
        <v>378</v>
      </c>
      <c r="G100" s="103"/>
      <c r="H100" s="107"/>
      <c r="I100" s="143"/>
    </row>
    <row r="101" spans="1:10" ht="12" customHeight="1" x14ac:dyDescent="0.2">
      <c r="A101" s="105"/>
      <c r="B101" s="99"/>
      <c r="C101" s="108" t="s">
        <v>362</v>
      </c>
      <c r="D101" s="134"/>
      <c r="E101" s="101">
        <v>23000000</v>
      </c>
      <c r="F101" s="146" t="s">
        <v>377</v>
      </c>
      <c r="G101" s="103"/>
      <c r="H101" s="107"/>
      <c r="I101" s="143"/>
    </row>
    <row r="102" spans="1:10" ht="12" customHeight="1" x14ac:dyDescent="0.2">
      <c r="A102" s="105"/>
      <c r="B102" s="99"/>
      <c r="C102" s="108" t="s">
        <v>355</v>
      </c>
      <c r="D102" s="134"/>
      <c r="E102" s="101">
        <v>19000000</v>
      </c>
      <c r="F102" s="142"/>
      <c r="G102" s="103"/>
      <c r="H102" s="107"/>
      <c r="I102" s="143"/>
    </row>
    <row r="103" spans="1:10" ht="12" customHeight="1" x14ac:dyDescent="0.2">
      <c r="A103" s="105"/>
      <c r="B103" s="99"/>
      <c r="C103" s="108" t="s">
        <v>384</v>
      </c>
      <c r="D103" s="134"/>
      <c r="E103" s="101">
        <v>15000000</v>
      </c>
      <c r="F103" s="146" t="s">
        <v>385</v>
      </c>
      <c r="G103" s="103"/>
      <c r="H103" s="107"/>
      <c r="I103" s="143"/>
    </row>
    <row r="104" spans="1:10" ht="12" customHeight="1" x14ac:dyDescent="0.2">
      <c r="A104" s="105"/>
      <c r="B104" s="99"/>
      <c r="C104" s="108" t="s">
        <v>383</v>
      </c>
      <c r="D104" s="134"/>
      <c r="E104" s="101">
        <v>8000000</v>
      </c>
      <c r="F104" s="146" t="s">
        <v>386</v>
      </c>
      <c r="G104" s="103"/>
      <c r="H104" s="107"/>
      <c r="I104" s="143"/>
    </row>
    <row r="105" spans="1:10" ht="12" customHeight="1" x14ac:dyDescent="0.2">
      <c r="A105" s="105"/>
      <c r="B105" s="99"/>
      <c r="C105" s="108" t="s">
        <v>387</v>
      </c>
      <c r="D105" s="134"/>
      <c r="E105" s="101">
        <v>9000000</v>
      </c>
      <c r="F105" s="146" t="s">
        <v>388</v>
      </c>
      <c r="G105" s="103"/>
      <c r="H105" s="107"/>
      <c r="I105" s="143"/>
    </row>
    <row r="106" spans="1:10" ht="12" customHeight="1" x14ac:dyDescent="0.2">
      <c r="A106" s="105"/>
      <c r="B106" s="99"/>
      <c r="C106" s="108" t="s">
        <v>375</v>
      </c>
      <c r="D106" s="134"/>
      <c r="E106" s="101">
        <v>11500000</v>
      </c>
      <c r="F106" s="142"/>
      <c r="G106" s="103"/>
      <c r="H106" s="107"/>
      <c r="I106" s="143"/>
    </row>
    <row r="107" spans="1:10" ht="12" customHeight="1" x14ac:dyDescent="0.2">
      <c r="A107" s="105"/>
      <c r="B107" s="99"/>
      <c r="C107" s="108" t="s">
        <v>397</v>
      </c>
      <c r="D107" s="134"/>
      <c r="E107" s="101">
        <v>4320000</v>
      </c>
      <c r="F107" s="142"/>
      <c r="G107" s="103"/>
      <c r="H107" s="107"/>
      <c r="I107" s="143"/>
    </row>
    <row r="108" spans="1:10" ht="12" customHeight="1" x14ac:dyDescent="0.2">
      <c r="A108" s="105"/>
      <c r="B108" s="99"/>
      <c r="C108" s="108" t="s">
        <v>405</v>
      </c>
      <c r="D108" s="134"/>
      <c r="E108" s="101">
        <v>13000000</v>
      </c>
      <c r="F108" s="146"/>
      <c r="G108" s="103"/>
      <c r="H108" s="107"/>
      <c r="I108" s="143"/>
    </row>
    <row r="109" spans="1:10" ht="12" customHeight="1" x14ac:dyDescent="0.2">
      <c r="A109" s="105"/>
      <c r="B109" s="99"/>
      <c r="C109" s="108" t="s">
        <v>406</v>
      </c>
      <c r="D109" s="134">
        <v>26000</v>
      </c>
      <c r="E109" s="101">
        <f>D109*$E$313</f>
        <v>14692340</v>
      </c>
      <c r="F109" s="146"/>
      <c r="G109" s="103"/>
      <c r="H109" s="107"/>
      <c r="I109" s="143"/>
    </row>
    <row r="110" spans="1:10" ht="12" customHeight="1" x14ac:dyDescent="0.2">
      <c r="A110" s="105"/>
      <c r="B110" s="99"/>
      <c r="C110" s="113" t="s">
        <v>316</v>
      </c>
      <c r="D110" s="136"/>
      <c r="E110" s="145">
        <v>1304793149</v>
      </c>
      <c r="F110" s="102"/>
      <c r="G110" s="103"/>
      <c r="H110" s="107"/>
      <c r="I110" s="16"/>
      <c r="J110" s="39"/>
    </row>
    <row r="111" spans="1:10" ht="12" customHeight="1" x14ac:dyDescent="0.2">
      <c r="A111" s="105"/>
      <c r="B111" s="99"/>
      <c r="C111" s="115" t="s">
        <v>395</v>
      </c>
      <c r="D111" s="137"/>
      <c r="E111" s="114"/>
      <c r="F111" s="102"/>
      <c r="G111" s="103"/>
      <c r="H111" s="107"/>
      <c r="I111" s="16"/>
    </row>
    <row r="112" spans="1:10" ht="12" customHeight="1" x14ac:dyDescent="0.2">
      <c r="A112" s="105"/>
      <c r="B112" s="99" t="s">
        <v>97</v>
      </c>
      <c r="C112" s="100" t="s">
        <v>98</v>
      </c>
      <c r="D112" s="134"/>
      <c r="E112" s="101"/>
      <c r="F112" s="102">
        <f>+E113+E115+E116</f>
        <v>18770000</v>
      </c>
      <c r="G112" s="103"/>
      <c r="H112" s="107"/>
    </row>
    <row r="113" spans="1:9" ht="12" customHeight="1" x14ac:dyDescent="0.2">
      <c r="A113" s="105"/>
      <c r="B113" s="100" t="s">
        <v>100</v>
      </c>
      <c r="C113" s="100" t="s">
        <v>99</v>
      </c>
      <c r="D113" s="134"/>
      <c r="E113" s="102">
        <f>+E114</f>
        <v>18350000</v>
      </c>
      <c r="F113" s="116"/>
      <c r="G113" s="117"/>
      <c r="H113" s="107"/>
    </row>
    <row r="114" spans="1:9" ht="12" customHeight="1" x14ac:dyDescent="0.2">
      <c r="A114" s="105"/>
      <c r="B114" s="100"/>
      <c r="C114" s="108" t="s">
        <v>322</v>
      </c>
      <c r="D114" s="135"/>
      <c r="E114" s="111">
        <v>18350000</v>
      </c>
      <c r="F114" s="102"/>
      <c r="G114" s="103"/>
      <c r="H114" s="107"/>
    </row>
    <row r="115" spans="1:9" ht="12" customHeight="1" x14ac:dyDescent="0.2">
      <c r="A115" s="105"/>
      <c r="B115" s="100" t="s">
        <v>101</v>
      </c>
      <c r="C115" s="108" t="s">
        <v>308</v>
      </c>
      <c r="D115" s="135"/>
      <c r="E115" s="101">
        <v>360000</v>
      </c>
      <c r="F115" s="102"/>
      <c r="G115" s="103"/>
      <c r="H115" s="107"/>
    </row>
    <row r="116" spans="1:9" ht="12" customHeight="1" x14ac:dyDescent="0.2">
      <c r="A116" s="105"/>
      <c r="B116" s="100"/>
      <c r="C116" s="108" t="s">
        <v>392</v>
      </c>
      <c r="D116" s="135"/>
      <c r="E116" s="101">
        <v>60000</v>
      </c>
      <c r="F116" s="102"/>
      <c r="G116" s="103"/>
      <c r="H116" s="107"/>
    </row>
    <row r="117" spans="1:9" ht="12" customHeight="1" x14ac:dyDescent="0.2">
      <c r="A117" s="105"/>
      <c r="B117" s="99" t="s">
        <v>102</v>
      </c>
      <c r="C117" s="100" t="s">
        <v>103</v>
      </c>
      <c r="D117" s="134"/>
      <c r="E117" s="101"/>
      <c r="F117" s="102">
        <f>+E118</f>
        <v>12150000</v>
      </c>
      <c r="G117" s="103"/>
      <c r="H117" s="107"/>
    </row>
    <row r="118" spans="1:9" ht="12" customHeight="1" x14ac:dyDescent="0.2">
      <c r="A118" s="105"/>
      <c r="B118" s="99"/>
      <c r="C118" s="108" t="s">
        <v>369</v>
      </c>
      <c r="D118" s="134"/>
      <c r="E118" s="101">
        <v>12150000</v>
      </c>
      <c r="F118" s="102"/>
      <c r="G118" s="103"/>
      <c r="H118" s="107"/>
    </row>
    <row r="119" spans="1:9" ht="12" customHeight="1" x14ac:dyDescent="0.2">
      <c r="A119" s="105"/>
      <c r="B119" s="99"/>
      <c r="C119" s="100"/>
      <c r="D119" s="134"/>
      <c r="E119" s="101"/>
      <c r="F119" s="102"/>
      <c r="G119" s="103"/>
      <c r="H119" s="107"/>
    </row>
    <row r="120" spans="1:9" ht="12" customHeight="1" x14ac:dyDescent="0.2">
      <c r="A120" s="105"/>
      <c r="B120" s="106">
        <v>1.05</v>
      </c>
      <c r="C120" s="99" t="s">
        <v>104</v>
      </c>
      <c r="D120" s="133"/>
      <c r="E120" s="101"/>
      <c r="F120" s="102"/>
      <c r="G120" s="103">
        <f>SUM(F121:F130)</f>
        <v>17957827.670000002</v>
      </c>
      <c r="H120" s="107"/>
    </row>
    <row r="121" spans="1:9" ht="12" customHeight="1" x14ac:dyDescent="0.2">
      <c r="A121" s="105"/>
      <c r="B121" s="99" t="s">
        <v>105</v>
      </c>
      <c r="C121" s="100" t="s">
        <v>106</v>
      </c>
      <c r="D121" s="134"/>
      <c r="E121" s="101"/>
      <c r="F121" s="102">
        <f>+E122</f>
        <v>80000</v>
      </c>
      <c r="G121" s="103"/>
      <c r="H121" s="107"/>
      <c r="I121" s="123"/>
    </row>
    <row r="122" spans="1:9" ht="12" customHeight="1" x14ac:dyDescent="0.2">
      <c r="A122" s="105"/>
      <c r="B122" s="100" t="s">
        <v>107</v>
      </c>
      <c r="C122" s="100" t="s">
        <v>108</v>
      </c>
      <c r="D122" s="134"/>
      <c r="E122" s="102">
        <v>80000</v>
      </c>
      <c r="F122" s="118"/>
      <c r="G122" s="119"/>
      <c r="H122" s="107"/>
      <c r="I122" s="123"/>
    </row>
    <row r="123" spans="1:9" ht="12" customHeight="1" x14ac:dyDescent="0.2">
      <c r="A123" s="105"/>
      <c r="B123" s="99" t="s">
        <v>109</v>
      </c>
      <c r="C123" s="100" t="s">
        <v>110</v>
      </c>
      <c r="D123" s="134"/>
      <c r="E123" s="101"/>
      <c r="F123" s="102">
        <f>SUM(E124:E124)</f>
        <v>720000</v>
      </c>
      <c r="G123" s="103"/>
      <c r="H123" s="107"/>
      <c r="I123" s="123"/>
    </row>
    <row r="124" spans="1:9" ht="12" customHeight="1" x14ac:dyDescent="0.2">
      <c r="A124" s="105"/>
      <c r="B124" s="99"/>
      <c r="C124" s="108" t="s">
        <v>110</v>
      </c>
      <c r="D124" s="134"/>
      <c r="E124" s="101">
        <v>720000</v>
      </c>
      <c r="F124" s="102"/>
      <c r="G124" s="103"/>
      <c r="H124" s="107"/>
      <c r="I124" s="123"/>
    </row>
    <row r="125" spans="1:9" ht="12" customHeight="1" x14ac:dyDescent="0.2">
      <c r="A125" s="105"/>
      <c r="B125" s="99" t="s">
        <v>111</v>
      </c>
      <c r="C125" s="100" t="s">
        <v>112</v>
      </c>
      <c r="D125" s="134"/>
      <c r="E125" s="101"/>
      <c r="F125" s="102">
        <f>+E126+E127</f>
        <v>8250314</v>
      </c>
      <c r="G125" s="103"/>
      <c r="H125" s="107"/>
      <c r="I125" s="123"/>
    </row>
    <row r="126" spans="1:9" ht="12" customHeight="1" x14ac:dyDescent="0.2">
      <c r="A126" s="105"/>
      <c r="B126" s="100" t="s">
        <v>113</v>
      </c>
      <c r="C126" s="100" t="s">
        <v>114</v>
      </c>
      <c r="D126" s="134"/>
      <c r="E126" s="101">
        <v>5989954</v>
      </c>
      <c r="F126" s="102"/>
      <c r="G126" s="103"/>
      <c r="H126" s="107"/>
      <c r="I126" s="123"/>
    </row>
    <row r="127" spans="1:9" ht="12" customHeight="1" x14ac:dyDescent="0.2">
      <c r="A127" s="105"/>
      <c r="B127" s="100" t="s">
        <v>115</v>
      </c>
      <c r="C127" s="100" t="s">
        <v>116</v>
      </c>
      <c r="D127" s="134"/>
      <c r="E127" s="101">
        <v>2260360</v>
      </c>
      <c r="F127" s="102"/>
      <c r="G127" s="103"/>
      <c r="H127" s="107"/>
      <c r="I127" s="123"/>
    </row>
    <row r="128" spans="1:9" ht="12" customHeight="1" x14ac:dyDescent="0.2">
      <c r="A128" s="105"/>
      <c r="B128" s="99" t="s">
        <v>117</v>
      </c>
      <c r="C128" s="100" t="s">
        <v>118</v>
      </c>
      <c r="D128" s="134"/>
      <c r="E128" s="101"/>
      <c r="F128" s="102">
        <f>+E129+E130</f>
        <v>8907513.6700000018</v>
      </c>
      <c r="G128" s="103"/>
      <c r="H128" s="107"/>
      <c r="I128" s="123"/>
    </row>
    <row r="129" spans="1:9" ht="12" customHeight="1" x14ac:dyDescent="0.2">
      <c r="A129" s="105"/>
      <c r="B129" s="100" t="s">
        <v>113</v>
      </c>
      <c r="C129" s="100" t="s">
        <v>114</v>
      </c>
      <c r="D129" s="134"/>
      <c r="E129" s="101">
        <v>6283800.8000000007</v>
      </c>
      <c r="F129" s="102"/>
      <c r="G129" s="103"/>
      <c r="H129" s="107"/>
      <c r="I129" s="123"/>
    </row>
    <row r="130" spans="1:9" ht="12" customHeight="1" x14ac:dyDescent="0.2">
      <c r="A130" s="98"/>
      <c r="B130" s="100" t="s">
        <v>115</v>
      </c>
      <c r="C130" s="100" t="s">
        <v>116</v>
      </c>
      <c r="D130" s="134"/>
      <c r="E130" s="101">
        <v>2623712.87</v>
      </c>
      <c r="F130" s="102"/>
      <c r="G130" s="103"/>
      <c r="H130" s="107"/>
      <c r="I130" s="123"/>
    </row>
    <row r="131" spans="1:9" ht="12" customHeight="1" x14ac:dyDescent="0.2">
      <c r="A131" s="98"/>
      <c r="B131" s="100"/>
      <c r="C131" s="100"/>
      <c r="D131" s="134"/>
      <c r="E131" s="101"/>
      <c r="F131" s="102"/>
      <c r="G131" s="103"/>
      <c r="H131" s="107"/>
      <c r="I131" s="123"/>
    </row>
    <row r="132" spans="1:9" ht="12" customHeight="1" x14ac:dyDescent="0.2">
      <c r="A132" s="98"/>
      <c r="B132" s="106">
        <v>1.06</v>
      </c>
      <c r="C132" s="99" t="s">
        <v>119</v>
      </c>
      <c r="D132" s="133"/>
      <c r="E132" s="101"/>
      <c r="F132" s="102"/>
      <c r="G132" s="103">
        <f>+F133</f>
        <v>8500000</v>
      </c>
      <c r="H132" s="107"/>
      <c r="I132" s="123"/>
    </row>
    <row r="133" spans="1:9" ht="12" customHeight="1" x14ac:dyDescent="0.2">
      <c r="A133" s="105"/>
      <c r="B133" s="99" t="s">
        <v>120</v>
      </c>
      <c r="C133" s="100" t="s">
        <v>121</v>
      </c>
      <c r="D133" s="134"/>
      <c r="E133" s="101"/>
      <c r="F133" s="102">
        <f>+E134+E135+E136</f>
        <v>8500000</v>
      </c>
      <c r="G133" s="103"/>
      <c r="H133" s="107"/>
    </row>
    <row r="134" spans="1:9" ht="12" customHeight="1" x14ac:dyDescent="0.2">
      <c r="A134" s="105"/>
      <c r="B134" s="100" t="s">
        <v>122</v>
      </c>
      <c r="C134" s="108" t="s">
        <v>333</v>
      </c>
      <c r="D134" s="134"/>
      <c r="E134" s="102">
        <v>600000</v>
      </c>
      <c r="F134" s="102"/>
      <c r="G134" s="103"/>
      <c r="H134" s="107"/>
    </row>
    <row r="135" spans="1:9" ht="12" customHeight="1" x14ac:dyDescent="0.2">
      <c r="A135" s="105"/>
      <c r="B135" s="100" t="s">
        <v>124</v>
      </c>
      <c r="C135" s="100" t="s">
        <v>123</v>
      </c>
      <c r="D135" s="135"/>
      <c r="E135" s="102">
        <v>5500000</v>
      </c>
      <c r="F135" s="102"/>
      <c r="G135" s="103"/>
      <c r="H135" s="107"/>
    </row>
    <row r="136" spans="1:9" ht="12" customHeight="1" x14ac:dyDescent="0.2">
      <c r="A136" s="105"/>
      <c r="B136" s="100" t="s">
        <v>263</v>
      </c>
      <c r="C136" s="100" t="s">
        <v>264</v>
      </c>
      <c r="D136" s="134"/>
      <c r="E136" s="102">
        <v>2400000</v>
      </c>
      <c r="F136" s="102"/>
      <c r="G136" s="103"/>
      <c r="H136" s="107"/>
    </row>
    <row r="137" spans="1:9" ht="12" customHeight="1" x14ac:dyDescent="0.2">
      <c r="A137" s="105"/>
      <c r="B137" s="109"/>
      <c r="C137" s="109"/>
      <c r="D137" s="131"/>
      <c r="E137" s="120"/>
      <c r="F137" s="102"/>
      <c r="G137" s="103"/>
      <c r="H137" s="107"/>
    </row>
    <row r="138" spans="1:9" ht="12" customHeight="1" x14ac:dyDescent="0.2">
      <c r="A138" s="105"/>
      <c r="B138" s="106">
        <v>1.07</v>
      </c>
      <c r="C138" s="99" t="s">
        <v>125</v>
      </c>
      <c r="D138" s="133"/>
      <c r="E138" s="101"/>
      <c r="F138" s="102"/>
      <c r="G138" s="103">
        <f>SUM(F139:F164)</f>
        <v>101242947.5</v>
      </c>
      <c r="H138" s="107"/>
    </row>
    <row r="139" spans="1:9" ht="12" customHeight="1" x14ac:dyDescent="0.2">
      <c r="A139" s="105"/>
      <c r="B139" s="99" t="s">
        <v>126</v>
      </c>
      <c r="C139" s="100" t="s">
        <v>127</v>
      </c>
      <c r="D139" s="134"/>
      <c r="E139" s="101"/>
      <c r="F139" s="102"/>
      <c r="G139" s="103"/>
      <c r="H139" s="107"/>
    </row>
    <row r="140" spans="1:9" ht="12" customHeight="1" x14ac:dyDescent="0.2">
      <c r="A140" s="105"/>
      <c r="B140" s="100" t="s">
        <v>128</v>
      </c>
      <c r="C140" s="100" t="s">
        <v>129</v>
      </c>
      <c r="D140" s="134"/>
      <c r="E140" s="101"/>
      <c r="F140" s="101">
        <v>400000</v>
      </c>
      <c r="G140" s="103"/>
      <c r="H140" s="107"/>
    </row>
    <row r="141" spans="1:9" ht="12" customHeight="1" x14ac:dyDescent="0.2">
      <c r="A141" s="105"/>
      <c r="B141" s="100" t="s">
        <v>130</v>
      </c>
      <c r="C141" s="100" t="s">
        <v>131</v>
      </c>
      <c r="D141" s="134"/>
      <c r="E141" s="101"/>
      <c r="F141" s="101">
        <v>700000</v>
      </c>
      <c r="G141" s="103"/>
      <c r="H141" s="107"/>
    </row>
    <row r="142" spans="1:9" ht="12" customHeight="1" x14ac:dyDescent="0.2">
      <c r="A142" s="105"/>
      <c r="B142" s="100"/>
      <c r="C142" s="99"/>
      <c r="D142" s="134"/>
      <c r="E142" s="101"/>
      <c r="F142" s="101">
        <v>0</v>
      </c>
      <c r="G142" s="103"/>
      <c r="H142" s="107"/>
    </row>
    <row r="143" spans="1:9" ht="12" customHeight="1" x14ac:dyDescent="0.2">
      <c r="A143" s="105"/>
      <c r="B143" s="100" t="s">
        <v>132</v>
      </c>
      <c r="C143" s="100" t="s">
        <v>133</v>
      </c>
      <c r="D143" s="134"/>
      <c r="E143" s="101"/>
      <c r="F143" s="102">
        <f>SUM(E144:E149)</f>
        <v>74168062.5</v>
      </c>
      <c r="G143" s="103"/>
      <c r="H143" s="107"/>
    </row>
    <row r="144" spans="1:9" ht="12" customHeight="1" x14ac:dyDescent="0.2">
      <c r="A144" s="105"/>
      <c r="B144" s="100"/>
      <c r="C144" s="108" t="s">
        <v>357</v>
      </c>
      <c r="D144" s="135">
        <v>10000</v>
      </c>
      <c r="E144" s="101">
        <f>D144*E313</f>
        <v>5650900</v>
      </c>
      <c r="F144" s="102"/>
      <c r="G144" s="103"/>
      <c r="H144" s="107"/>
      <c r="I144" s="149"/>
    </row>
    <row r="145" spans="1:9" ht="12" customHeight="1" x14ac:dyDescent="0.2">
      <c r="A145" s="105"/>
      <c r="B145" s="100"/>
      <c r="C145" s="108" t="s">
        <v>379</v>
      </c>
      <c r="D145" s="135">
        <v>20000</v>
      </c>
      <c r="E145" s="101">
        <f>D145*E313</f>
        <v>11301800</v>
      </c>
      <c r="F145" s="102"/>
      <c r="G145" s="103"/>
      <c r="H145" s="107"/>
      <c r="I145" s="150"/>
    </row>
    <row r="146" spans="1:9" ht="12" customHeight="1" x14ac:dyDescent="0.2">
      <c r="A146" s="105"/>
      <c r="B146" s="100"/>
      <c r="C146" s="108" t="s">
        <v>380</v>
      </c>
      <c r="D146" s="135">
        <v>7000</v>
      </c>
      <c r="E146" s="101">
        <f>D146*E313</f>
        <v>3955630</v>
      </c>
      <c r="F146" s="102"/>
      <c r="G146" s="103"/>
      <c r="H146" s="107"/>
      <c r="I146" s="150"/>
    </row>
    <row r="147" spans="1:9" ht="12" customHeight="1" x14ac:dyDescent="0.2">
      <c r="A147" s="105"/>
      <c r="B147" s="100"/>
      <c r="C147" s="108" t="s">
        <v>358</v>
      </c>
      <c r="D147" s="135">
        <v>8000</v>
      </c>
      <c r="E147" s="101">
        <f>D147*E313</f>
        <v>4520720</v>
      </c>
      <c r="F147" s="102"/>
      <c r="G147" s="103"/>
      <c r="H147" s="107"/>
      <c r="I147" s="150"/>
    </row>
    <row r="148" spans="1:9" ht="12" customHeight="1" x14ac:dyDescent="0.2">
      <c r="A148" s="105"/>
      <c r="B148" s="100"/>
      <c r="C148" s="108" t="s">
        <v>374</v>
      </c>
      <c r="D148" s="135">
        <v>86250</v>
      </c>
      <c r="E148" s="101">
        <f>D148*E313</f>
        <v>48739012.5</v>
      </c>
      <c r="F148" s="102"/>
      <c r="G148" s="103"/>
      <c r="H148" s="107"/>
      <c r="I148" s="150"/>
    </row>
    <row r="149" spans="1:9" ht="12" customHeight="1" x14ac:dyDescent="0.2">
      <c r="A149" s="105"/>
      <c r="B149" s="100"/>
      <c r="C149" s="99"/>
      <c r="D149" s="135"/>
      <c r="E149" s="101">
        <v>0</v>
      </c>
      <c r="F149" s="102"/>
      <c r="G149" s="103"/>
      <c r="H149" s="107"/>
      <c r="I149" s="150"/>
    </row>
    <row r="150" spans="1:9" ht="12" customHeight="1" x14ac:dyDescent="0.2">
      <c r="A150" s="105"/>
      <c r="B150" s="100" t="s">
        <v>134</v>
      </c>
      <c r="C150" s="100" t="s">
        <v>135</v>
      </c>
      <c r="D150" s="134"/>
      <c r="E150" s="101"/>
      <c r="F150" s="102">
        <f>SUM(E151:E159)</f>
        <v>21474885</v>
      </c>
      <c r="G150" s="103"/>
      <c r="H150" s="107"/>
      <c r="I150" s="150"/>
    </row>
    <row r="151" spans="1:9" ht="12" customHeight="1" x14ac:dyDescent="0.2">
      <c r="A151" s="105"/>
      <c r="B151" s="100"/>
      <c r="C151" s="108" t="s">
        <v>348</v>
      </c>
      <c r="D151" s="134"/>
      <c r="E151" s="101">
        <v>2500000</v>
      </c>
      <c r="F151" s="102"/>
      <c r="G151" s="103"/>
      <c r="H151" s="107"/>
      <c r="I151" s="150"/>
    </row>
    <row r="152" spans="1:9" ht="12" customHeight="1" x14ac:dyDescent="0.2">
      <c r="A152" s="105"/>
      <c r="B152" s="100"/>
      <c r="C152" s="108" t="s">
        <v>376</v>
      </c>
      <c r="D152" s="134"/>
      <c r="E152" s="101">
        <v>1500000</v>
      </c>
      <c r="F152" s="102"/>
      <c r="G152" s="103"/>
      <c r="H152" s="107"/>
      <c r="I152" s="150"/>
    </row>
    <row r="153" spans="1:9" ht="12" customHeight="1" x14ac:dyDescent="0.2">
      <c r="A153" s="105"/>
      <c r="B153" s="100"/>
      <c r="C153" s="108" t="s">
        <v>353</v>
      </c>
      <c r="D153" s="135"/>
      <c r="E153" s="101">
        <v>2500000</v>
      </c>
      <c r="F153" s="102"/>
      <c r="G153" s="103"/>
      <c r="H153" s="107"/>
      <c r="I153" s="150"/>
    </row>
    <row r="154" spans="1:9" ht="12" customHeight="1" x14ac:dyDescent="0.2">
      <c r="A154" s="105"/>
      <c r="B154" s="100"/>
      <c r="C154" s="108" t="s">
        <v>361</v>
      </c>
      <c r="D154" s="135">
        <v>3000</v>
      </c>
      <c r="E154" s="101">
        <f>D154*E313</f>
        <v>1695270</v>
      </c>
      <c r="F154" s="102"/>
      <c r="G154" s="103"/>
      <c r="H154" s="107"/>
      <c r="I154" s="150"/>
    </row>
    <row r="155" spans="1:9" ht="12" customHeight="1" x14ac:dyDescent="0.2">
      <c r="A155" s="105"/>
      <c r="B155" s="100"/>
      <c r="C155" s="108" t="s">
        <v>349</v>
      </c>
      <c r="D155" s="135">
        <v>5000</v>
      </c>
      <c r="E155" s="101">
        <f>D155*E313</f>
        <v>2825450</v>
      </c>
      <c r="F155" s="102"/>
      <c r="G155" s="103"/>
      <c r="H155" s="107"/>
      <c r="I155" s="150"/>
    </row>
    <row r="156" spans="1:9" ht="12" customHeight="1" x14ac:dyDescent="0.2">
      <c r="A156" s="105"/>
      <c r="B156" s="100"/>
      <c r="C156" s="108" t="s">
        <v>339</v>
      </c>
      <c r="D156" s="135">
        <v>7500</v>
      </c>
      <c r="E156" s="101">
        <f>D156*E313</f>
        <v>4238175</v>
      </c>
      <c r="F156" s="102"/>
      <c r="G156" s="103"/>
      <c r="H156" s="107"/>
      <c r="I156" s="150"/>
    </row>
    <row r="157" spans="1:9" ht="12" customHeight="1" x14ac:dyDescent="0.2">
      <c r="A157" s="105"/>
      <c r="B157" s="100"/>
      <c r="C157" s="108" t="s">
        <v>359</v>
      </c>
      <c r="D157" s="135">
        <v>5000</v>
      </c>
      <c r="E157" s="101">
        <f>D157*E313</f>
        <v>2825450</v>
      </c>
      <c r="F157" s="102"/>
      <c r="G157" s="103"/>
      <c r="H157" s="107"/>
      <c r="I157" s="150"/>
    </row>
    <row r="158" spans="1:9" ht="12" customHeight="1" x14ac:dyDescent="0.2">
      <c r="A158" s="105"/>
      <c r="B158" s="100"/>
      <c r="C158" s="108" t="s">
        <v>360</v>
      </c>
      <c r="D158" s="135">
        <v>6000</v>
      </c>
      <c r="E158" s="101">
        <f>D158*E313</f>
        <v>3390540</v>
      </c>
      <c r="F158" s="102"/>
      <c r="G158" s="103"/>
      <c r="H158" s="107"/>
      <c r="I158" s="150"/>
    </row>
    <row r="159" spans="1:9" ht="12" customHeight="1" x14ac:dyDescent="0.2">
      <c r="A159" s="105"/>
      <c r="B159" s="100"/>
      <c r="C159" s="99"/>
      <c r="D159" s="135"/>
      <c r="E159" s="101"/>
      <c r="F159" s="102"/>
      <c r="G159" s="103"/>
      <c r="H159" s="107"/>
      <c r="I159" s="14"/>
    </row>
    <row r="160" spans="1:9" ht="12" customHeight="1" x14ac:dyDescent="0.2">
      <c r="A160" s="105"/>
      <c r="B160" s="100" t="s">
        <v>136</v>
      </c>
      <c r="C160" s="100" t="s">
        <v>137</v>
      </c>
      <c r="D160" s="134"/>
      <c r="E160" s="101"/>
      <c r="F160" s="102"/>
      <c r="G160" s="103"/>
      <c r="H160" s="107"/>
    </row>
    <row r="161" spans="1:8" ht="12" customHeight="1" x14ac:dyDescent="0.2">
      <c r="A161" s="105"/>
      <c r="B161" s="99" t="s">
        <v>138</v>
      </c>
      <c r="C161" s="100" t="s">
        <v>301</v>
      </c>
      <c r="D161" s="134"/>
      <c r="E161" s="101"/>
      <c r="F161" s="102">
        <f>SUM(E162)</f>
        <v>4500000</v>
      </c>
      <c r="G161" s="103"/>
      <c r="H161" s="107"/>
    </row>
    <row r="162" spans="1:8" ht="12" customHeight="1" x14ac:dyDescent="0.2">
      <c r="A162" s="105"/>
      <c r="B162" s="99"/>
      <c r="C162" s="108" t="s">
        <v>363</v>
      </c>
      <c r="D162" s="134"/>
      <c r="E162" s="101">
        <v>4500000</v>
      </c>
      <c r="F162" s="146"/>
      <c r="G162" s="103"/>
      <c r="H162" s="107"/>
    </row>
    <row r="163" spans="1:8" ht="12" customHeight="1" x14ac:dyDescent="0.2">
      <c r="A163" s="105"/>
      <c r="B163" s="100"/>
      <c r="C163" s="108"/>
      <c r="D163" s="135"/>
      <c r="E163" s="101"/>
      <c r="F163" s="102"/>
      <c r="G163" s="103"/>
      <c r="H163" s="107"/>
    </row>
    <row r="164" spans="1:8" ht="12" customHeight="1" x14ac:dyDescent="0.2">
      <c r="A164" s="105"/>
      <c r="B164" s="99" t="s">
        <v>139</v>
      </c>
      <c r="C164" s="100" t="s">
        <v>140</v>
      </c>
      <c r="D164" s="134"/>
      <c r="E164" s="101"/>
      <c r="F164" s="102">
        <f>+E165</f>
        <v>0</v>
      </c>
      <c r="G164" s="103"/>
      <c r="H164" s="107"/>
    </row>
    <row r="165" spans="1:8" ht="12" customHeight="1" x14ac:dyDescent="0.2">
      <c r="A165" s="105"/>
      <c r="B165" s="100" t="s">
        <v>141</v>
      </c>
      <c r="C165" s="100" t="s">
        <v>142</v>
      </c>
      <c r="D165" s="134"/>
      <c r="E165" s="101">
        <v>0</v>
      </c>
      <c r="F165" s="102"/>
      <c r="G165" s="103"/>
      <c r="H165" s="107"/>
    </row>
    <row r="166" spans="1:8" ht="12" customHeight="1" x14ac:dyDescent="0.2">
      <c r="A166" s="105"/>
      <c r="B166" s="100"/>
      <c r="C166" s="100"/>
      <c r="D166" s="134"/>
      <c r="E166" s="101"/>
      <c r="F166" s="102"/>
      <c r="G166" s="103"/>
      <c r="H166" s="107"/>
    </row>
    <row r="167" spans="1:8" ht="12" customHeight="1" x14ac:dyDescent="0.2">
      <c r="A167" s="105"/>
      <c r="B167" s="106">
        <v>1.08</v>
      </c>
      <c r="C167" s="99" t="s">
        <v>143</v>
      </c>
      <c r="D167" s="133"/>
      <c r="E167" s="101"/>
      <c r="F167" s="102"/>
      <c r="G167" s="103">
        <f>SUM(F168:F179)</f>
        <v>25300000</v>
      </c>
      <c r="H167" s="107"/>
    </row>
    <row r="168" spans="1:8" ht="12" customHeight="1" x14ac:dyDescent="0.2">
      <c r="A168" s="105"/>
      <c r="B168" s="99" t="s">
        <v>144</v>
      </c>
      <c r="C168" s="100" t="s">
        <v>145</v>
      </c>
      <c r="D168" s="134"/>
      <c r="E168" s="101"/>
      <c r="F168" s="102">
        <f>SUM(E170:E170)</f>
        <v>21500000</v>
      </c>
      <c r="G168" s="103"/>
      <c r="H168" s="107"/>
    </row>
    <row r="169" spans="1:8" ht="12" customHeight="1" x14ac:dyDescent="0.2">
      <c r="A169" s="105"/>
      <c r="B169" s="100" t="s">
        <v>272</v>
      </c>
      <c r="C169" s="100" t="s">
        <v>300</v>
      </c>
      <c r="D169" s="134"/>
      <c r="E169" s="101"/>
      <c r="F169" s="102"/>
      <c r="G169" s="103"/>
      <c r="H169" s="107"/>
    </row>
    <row r="170" spans="1:8" ht="12" customHeight="1" x14ac:dyDescent="0.2">
      <c r="A170" s="105"/>
      <c r="B170" s="100"/>
      <c r="C170" s="108" t="s">
        <v>391</v>
      </c>
      <c r="D170" s="135"/>
      <c r="E170" s="101">
        <v>21500000</v>
      </c>
      <c r="F170" s="102"/>
      <c r="G170" s="103"/>
      <c r="H170" s="107"/>
    </row>
    <row r="171" spans="1:8" ht="12" customHeight="1" x14ac:dyDescent="0.2">
      <c r="A171" s="105"/>
      <c r="B171" s="99" t="s">
        <v>146</v>
      </c>
      <c r="C171" s="121" t="s">
        <v>147</v>
      </c>
      <c r="D171" s="138"/>
      <c r="E171" s="101"/>
      <c r="F171" s="102">
        <v>200000</v>
      </c>
      <c r="G171" s="103"/>
      <c r="H171" s="107"/>
    </row>
    <row r="172" spans="1:8" ht="12" customHeight="1" x14ac:dyDescent="0.2">
      <c r="A172" s="105"/>
      <c r="B172" s="99" t="s">
        <v>148</v>
      </c>
      <c r="C172" s="100" t="s">
        <v>149</v>
      </c>
      <c r="D172" s="134"/>
      <c r="E172" s="101"/>
      <c r="F172" s="102">
        <f>2500000-300000</f>
        <v>2200000</v>
      </c>
      <c r="G172" s="103"/>
      <c r="H172" s="107"/>
    </row>
    <row r="173" spans="1:8" ht="12" customHeight="1" x14ac:dyDescent="0.2">
      <c r="A173" s="105"/>
      <c r="B173" s="99" t="s">
        <v>150</v>
      </c>
      <c r="C173" s="100" t="s">
        <v>151</v>
      </c>
      <c r="D173" s="134"/>
      <c r="E173" s="101"/>
      <c r="F173" s="102">
        <v>500000</v>
      </c>
      <c r="G173" s="103"/>
      <c r="H173" s="107"/>
    </row>
    <row r="174" spans="1:8" ht="12" customHeight="1" x14ac:dyDescent="0.2">
      <c r="A174" s="105"/>
      <c r="B174" s="99" t="s">
        <v>152</v>
      </c>
      <c r="C174" s="100" t="s">
        <v>153</v>
      </c>
      <c r="D174" s="134"/>
      <c r="E174" s="101"/>
      <c r="F174" s="102">
        <f>+E175</f>
        <v>600000</v>
      </c>
      <c r="G174" s="103"/>
      <c r="H174" s="107"/>
    </row>
    <row r="175" spans="1:8" ht="12" customHeight="1" x14ac:dyDescent="0.2">
      <c r="A175" s="105"/>
      <c r="B175" s="99"/>
      <c r="C175" s="100" t="s">
        <v>297</v>
      </c>
      <c r="D175" s="134"/>
      <c r="E175" s="101">
        <v>600000</v>
      </c>
      <c r="F175" s="102"/>
      <c r="G175" s="103"/>
      <c r="H175" s="107"/>
    </row>
    <row r="176" spans="1:8" ht="12" customHeight="1" x14ac:dyDescent="0.2">
      <c r="A176" s="105"/>
      <c r="B176" s="99" t="s">
        <v>154</v>
      </c>
      <c r="C176" s="100" t="s">
        <v>155</v>
      </c>
      <c r="D176" s="134"/>
      <c r="E176" s="101"/>
      <c r="F176" s="102">
        <f>SUM(E177:E177)</f>
        <v>200000</v>
      </c>
      <c r="G176" s="103"/>
      <c r="H176" s="107"/>
    </row>
    <row r="177" spans="1:9" ht="12" customHeight="1" x14ac:dyDescent="0.2">
      <c r="A177" s="105"/>
      <c r="B177" s="99"/>
      <c r="C177" s="100" t="s">
        <v>302</v>
      </c>
      <c r="D177" s="134"/>
      <c r="E177" s="101">
        <v>200000</v>
      </c>
      <c r="F177" s="102"/>
      <c r="G177" s="103"/>
      <c r="H177" s="107"/>
    </row>
    <row r="178" spans="1:9" ht="12" customHeight="1" x14ac:dyDescent="0.2">
      <c r="A178" s="105"/>
      <c r="B178" s="99" t="s">
        <v>156</v>
      </c>
      <c r="C178" s="100" t="s">
        <v>157</v>
      </c>
      <c r="D178" s="134"/>
      <c r="E178" s="101"/>
      <c r="F178" s="102">
        <f>+E179</f>
        <v>100000</v>
      </c>
      <c r="G178" s="103"/>
      <c r="H178" s="107"/>
    </row>
    <row r="179" spans="1:9" ht="12" customHeight="1" x14ac:dyDescent="0.2">
      <c r="A179" s="105"/>
      <c r="B179" s="99"/>
      <c r="C179" s="108" t="s">
        <v>334</v>
      </c>
      <c r="D179" s="134"/>
      <c r="E179" s="101">
        <v>100000</v>
      </c>
      <c r="F179" s="102"/>
      <c r="G179" s="103"/>
      <c r="H179" s="107"/>
    </row>
    <row r="180" spans="1:9" ht="12" customHeight="1" x14ac:dyDescent="0.2">
      <c r="A180" s="105"/>
      <c r="B180" s="99"/>
      <c r="C180" s="108"/>
      <c r="D180" s="135"/>
      <c r="E180" s="101"/>
      <c r="F180" s="102"/>
      <c r="G180" s="103"/>
      <c r="H180" s="107"/>
    </row>
    <row r="181" spans="1:9" ht="12" customHeight="1" x14ac:dyDescent="0.2">
      <c r="A181" s="105"/>
      <c r="B181" s="99" t="s">
        <v>321</v>
      </c>
      <c r="C181" s="108" t="s">
        <v>323</v>
      </c>
      <c r="D181" s="135"/>
      <c r="E181" s="101"/>
      <c r="F181" s="102"/>
      <c r="G181" s="103">
        <f>+F182</f>
        <v>80000</v>
      </c>
      <c r="H181" s="107"/>
    </row>
    <row r="182" spans="1:9" ht="12" customHeight="1" x14ac:dyDescent="0.2">
      <c r="A182" s="105"/>
      <c r="B182" s="99" t="s">
        <v>318</v>
      </c>
      <c r="C182" s="108" t="s">
        <v>319</v>
      </c>
      <c r="D182" s="135"/>
      <c r="E182" s="101"/>
      <c r="F182" s="102">
        <v>80000</v>
      </c>
      <c r="G182" s="103"/>
      <c r="H182" s="107"/>
      <c r="I182" s="122"/>
    </row>
    <row r="183" spans="1:9" ht="12" customHeight="1" x14ac:dyDescent="0.2">
      <c r="A183" s="105"/>
      <c r="B183" s="100"/>
      <c r="C183" s="100"/>
      <c r="D183" s="134"/>
      <c r="E183" s="101"/>
      <c r="F183" s="102"/>
      <c r="G183" s="103"/>
      <c r="H183" s="107"/>
    </row>
    <row r="184" spans="1:9" ht="12" customHeight="1" x14ac:dyDescent="0.2">
      <c r="A184" s="105"/>
      <c r="B184" s="106">
        <v>1.99</v>
      </c>
      <c r="C184" s="99" t="s">
        <v>158</v>
      </c>
      <c r="D184" s="133"/>
      <c r="E184" s="101"/>
      <c r="F184" s="102"/>
      <c r="G184" s="103">
        <f>SUM(F184:F186)</f>
        <v>812000</v>
      </c>
      <c r="H184" s="107"/>
    </row>
    <row r="185" spans="1:9" ht="12" customHeight="1" x14ac:dyDescent="0.2">
      <c r="A185" s="105"/>
      <c r="B185" s="99" t="s">
        <v>159</v>
      </c>
      <c r="C185" s="100" t="s">
        <v>160</v>
      </c>
      <c r="D185" s="134"/>
      <c r="E185" s="101"/>
      <c r="F185" s="102">
        <f>+E186+E187</f>
        <v>812000</v>
      </c>
      <c r="G185" s="103"/>
      <c r="H185" s="107"/>
    </row>
    <row r="186" spans="1:9" ht="12" customHeight="1" x14ac:dyDescent="0.2">
      <c r="A186" s="105"/>
      <c r="B186" s="100"/>
      <c r="C186" s="100" t="s">
        <v>160</v>
      </c>
      <c r="D186" s="134"/>
      <c r="E186" s="101">
        <v>800000</v>
      </c>
      <c r="F186" s="102"/>
      <c r="G186" s="103"/>
      <c r="H186" s="107"/>
    </row>
    <row r="187" spans="1:9" ht="12" customHeight="1" x14ac:dyDescent="0.2">
      <c r="A187" s="105"/>
      <c r="B187" s="100"/>
      <c r="C187" s="108" t="s">
        <v>400</v>
      </c>
      <c r="D187" s="134"/>
      <c r="E187" s="101">
        <v>12000</v>
      </c>
      <c r="F187" s="102"/>
      <c r="G187" s="103"/>
      <c r="H187" s="107"/>
    </row>
    <row r="188" spans="1:9" ht="12" customHeight="1" x14ac:dyDescent="0.2">
      <c r="A188" s="44"/>
      <c r="B188" s="45"/>
      <c r="C188" s="51"/>
      <c r="D188" s="134"/>
      <c r="E188" s="46"/>
      <c r="F188" s="47"/>
      <c r="G188" s="48"/>
      <c r="H188" s="49"/>
    </row>
    <row r="189" spans="1:9" ht="12" customHeight="1" x14ac:dyDescent="0.2">
      <c r="A189" s="52">
        <v>2</v>
      </c>
      <c r="B189" s="53" t="s">
        <v>161</v>
      </c>
      <c r="C189" s="54"/>
      <c r="D189" s="134"/>
      <c r="E189" s="55"/>
      <c r="F189" s="56"/>
      <c r="G189" s="57"/>
      <c r="H189" s="58">
        <f>SUM(G190:G245)</f>
        <v>19870000</v>
      </c>
    </row>
    <row r="190" spans="1:9" ht="12" customHeight="1" x14ac:dyDescent="0.2">
      <c r="A190" s="59"/>
      <c r="B190" s="60" t="s">
        <v>162</v>
      </c>
      <c r="C190" s="53" t="s">
        <v>163</v>
      </c>
      <c r="D190" s="133"/>
      <c r="E190" s="55"/>
      <c r="F190" s="56"/>
      <c r="G190" s="57">
        <f>SUM(F191:F197)</f>
        <v>2580000</v>
      </c>
      <c r="H190" s="61"/>
    </row>
    <row r="191" spans="1:9" ht="12" customHeight="1" x14ac:dyDescent="0.2">
      <c r="A191" s="59"/>
      <c r="B191" s="53" t="s">
        <v>164</v>
      </c>
      <c r="C191" s="54" t="s">
        <v>165</v>
      </c>
      <c r="D191" s="134"/>
      <c r="E191" s="55"/>
      <c r="F191" s="56">
        <v>1100000</v>
      </c>
      <c r="G191" s="57"/>
      <c r="H191" s="61"/>
    </row>
    <row r="192" spans="1:9" ht="12" customHeight="1" x14ac:dyDescent="0.2">
      <c r="A192" s="59"/>
      <c r="B192" s="53" t="s">
        <v>166</v>
      </c>
      <c r="C192" s="54" t="s">
        <v>167</v>
      </c>
      <c r="D192" s="134"/>
      <c r="E192" s="55"/>
      <c r="F192" s="56">
        <v>450000</v>
      </c>
      <c r="G192" s="57"/>
      <c r="H192" s="61"/>
    </row>
    <row r="193" spans="1:8" ht="12" customHeight="1" x14ac:dyDescent="0.2">
      <c r="A193" s="59"/>
      <c r="B193" s="53" t="s">
        <v>168</v>
      </c>
      <c r="C193" s="54" t="s">
        <v>169</v>
      </c>
      <c r="D193" s="134"/>
      <c r="E193" s="55"/>
      <c r="F193" s="56">
        <f>+E194+E195</f>
        <v>1030000</v>
      </c>
      <c r="G193" s="57"/>
      <c r="H193" s="61"/>
    </row>
    <row r="194" spans="1:8" ht="12" customHeight="1" x14ac:dyDescent="0.2">
      <c r="A194" s="59"/>
      <c r="B194" s="54"/>
      <c r="C194" s="62" t="s">
        <v>309</v>
      </c>
      <c r="D194" s="135"/>
      <c r="E194" s="55">
        <v>950000</v>
      </c>
      <c r="F194" s="56"/>
      <c r="G194" s="57"/>
      <c r="H194" s="61"/>
    </row>
    <row r="195" spans="1:8" ht="12" customHeight="1" x14ac:dyDescent="0.2">
      <c r="A195" s="59"/>
      <c r="B195" s="54"/>
      <c r="C195" s="62" t="s">
        <v>407</v>
      </c>
      <c r="D195" s="135"/>
      <c r="E195" s="55">
        <v>80000</v>
      </c>
      <c r="F195" s="56"/>
      <c r="G195" s="57"/>
      <c r="H195" s="61"/>
    </row>
    <row r="196" spans="1:8" ht="12" customHeight="1" x14ac:dyDescent="0.2">
      <c r="A196" s="59"/>
      <c r="B196" s="53" t="s">
        <v>170</v>
      </c>
      <c r="C196" s="54" t="s">
        <v>171</v>
      </c>
      <c r="D196" s="134"/>
      <c r="E196" s="55"/>
      <c r="F196" s="56">
        <f>+E197</f>
        <v>0</v>
      </c>
      <c r="G196" s="57"/>
      <c r="H196" s="61"/>
    </row>
    <row r="197" spans="1:8" ht="12" customHeight="1" x14ac:dyDescent="0.2">
      <c r="A197" s="59"/>
      <c r="B197" s="54"/>
      <c r="C197" s="54"/>
      <c r="D197" s="134"/>
      <c r="E197" s="55"/>
      <c r="F197" s="56"/>
      <c r="G197" s="57"/>
      <c r="H197" s="61"/>
    </row>
    <row r="198" spans="1:8" ht="12" customHeight="1" x14ac:dyDescent="0.2">
      <c r="A198" s="59"/>
      <c r="B198" s="60">
        <v>2.02</v>
      </c>
      <c r="C198" s="53" t="s">
        <v>172</v>
      </c>
      <c r="D198" s="133"/>
      <c r="E198" s="55"/>
      <c r="F198" s="56"/>
      <c r="G198" s="57">
        <f>SUM(F199:F200)</f>
        <v>3000000</v>
      </c>
      <c r="H198" s="61"/>
    </row>
    <row r="199" spans="1:8" ht="12" customHeight="1" x14ac:dyDescent="0.2">
      <c r="A199" s="59"/>
      <c r="B199" s="53" t="s">
        <v>173</v>
      </c>
      <c r="C199" s="54" t="s">
        <v>174</v>
      </c>
      <c r="D199" s="134"/>
      <c r="E199" s="55"/>
      <c r="F199" s="56">
        <v>3000000</v>
      </c>
      <c r="G199" s="57"/>
      <c r="H199" s="61"/>
    </row>
    <row r="200" spans="1:8" ht="12" customHeight="1" x14ac:dyDescent="0.2">
      <c r="A200" s="59"/>
      <c r="B200" s="54"/>
      <c r="C200" s="54"/>
      <c r="D200" s="134"/>
      <c r="E200" s="55"/>
      <c r="F200" s="56"/>
      <c r="G200" s="57"/>
      <c r="H200" s="61"/>
    </row>
    <row r="201" spans="1:8" ht="24" customHeight="1" x14ac:dyDescent="0.2">
      <c r="A201" s="59"/>
      <c r="B201" s="60">
        <v>2.0299999999999998</v>
      </c>
      <c r="C201" s="63" t="s">
        <v>175</v>
      </c>
      <c r="D201" s="139"/>
      <c r="E201" s="55"/>
      <c r="F201" s="56"/>
      <c r="G201" s="57">
        <f>SUM(F202:F208)</f>
        <v>2150000</v>
      </c>
      <c r="H201" s="61"/>
    </row>
    <row r="202" spans="1:8" ht="12" customHeight="1" x14ac:dyDescent="0.2">
      <c r="A202" s="59"/>
      <c r="B202" s="53" t="s">
        <v>176</v>
      </c>
      <c r="C202" s="54" t="s">
        <v>177</v>
      </c>
      <c r="D202" s="134"/>
      <c r="E202" s="55"/>
      <c r="F202" s="56">
        <v>250000</v>
      </c>
      <c r="G202" s="57"/>
      <c r="H202" s="61"/>
    </row>
    <row r="203" spans="1:8" ht="12" customHeight="1" x14ac:dyDescent="0.2">
      <c r="A203" s="59"/>
      <c r="B203" s="53" t="s">
        <v>178</v>
      </c>
      <c r="C203" s="54" t="s">
        <v>179</v>
      </c>
      <c r="D203" s="134"/>
      <c r="E203" s="55"/>
      <c r="F203" s="56">
        <v>0</v>
      </c>
      <c r="G203" s="57"/>
      <c r="H203" s="61"/>
    </row>
    <row r="204" spans="1:8" ht="12" customHeight="1" x14ac:dyDescent="0.2">
      <c r="A204" s="59"/>
      <c r="B204" s="53" t="s">
        <v>180</v>
      </c>
      <c r="C204" s="54" t="s">
        <v>181</v>
      </c>
      <c r="D204" s="134"/>
      <c r="E204" s="55"/>
      <c r="F204" s="56">
        <v>0</v>
      </c>
      <c r="G204" s="57"/>
      <c r="H204" s="61"/>
    </row>
    <row r="205" spans="1:8" ht="12" customHeight="1" x14ac:dyDescent="0.2">
      <c r="A205" s="59"/>
      <c r="B205" s="53" t="s">
        <v>182</v>
      </c>
      <c r="C205" s="54" t="s">
        <v>183</v>
      </c>
      <c r="D205" s="134"/>
      <c r="E205" s="55"/>
      <c r="F205" s="56">
        <v>1300000</v>
      </c>
      <c r="G205" s="57"/>
      <c r="H205" s="61"/>
    </row>
    <row r="206" spans="1:8" ht="12" customHeight="1" x14ac:dyDescent="0.2">
      <c r="A206" s="59"/>
      <c r="B206" s="53" t="s">
        <v>273</v>
      </c>
      <c r="C206" s="54" t="s">
        <v>274</v>
      </c>
      <c r="D206" s="134"/>
      <c r="E206" s="55"/>
      <c r="F206" s="56">
        <v>0</v>
      </c>
      <c r="G206" s="57"/>
      <c r="H206" s="61"/>
    </row>
    <row r="207" spans="1:8" ht="12" customHeight="1" x14ac:dyDescent="0.2">
      <c r="A207" s="59"/>
      <c r="B207" s="53" t="s">
        <v>275</v>
      </c>
      <c r="C207" s="54" t="s">
        <v>276</v>
      </c>
      <c r="D207" s="134"/>
      <c r="E207" s="55"/>
      <c r="F207" s="56">
        <v>250000</v>
      </c>
      <c r="G207" s="57"/>
      <c r="H207" s="61"/>
    </row>
    <row r="208" spans="1:8" ht="12" customHeight="1" x14ac:dyDescent="0.2">
      <c r="A208" s="59"/>
      <c r="B208" s="53" t="s">
        <v>184</v>
      </c>
      <c r="C208" s="54" t="s">
        <v>185</v>
      </c>
      <c r="D208" s="134"/>
      <c r="E208" s="55"/>
      <c r="F208" s="56">
        <v>350000</v>
      </c>
      <c r="G208" s="57"/>
      <c r="H208" s="61"/>
    </row>
    <row r="209" spans="1:9" ht="12" customHeight="1" x14ac:dyDescent="0.2">
      <c r="A209" s="59"/>
      <c r="B209" s="54"/>
      <c r="C209" s="54"/>
      <c r="D209" s="134"/>
      <c r="E209" s="55"/>
      <c r="F209" s="56"/>
      <c r="G209" s="57"/>
      <c r="H209" s="61"/>
    </row>
    <row r="210" spans="1:9" ht="12" customHeight="1" x14ac:dyDescent="0.2">
      <c r="A210" s="59"/>
      <c r="B210" s="60">
        <v>2.04</v>
      </c>
      <c r="C210" s="53" t="s">
        <v>186</v>
      </c>
      <c r="D210" s="133"/>
      <c r="E210" s="55"/>
      <c r="F210" s="56"/>
      <c r="G210" s="57">
        <f>SUM(F211:F216)</f>
        <v>750000</v>
      </c>
      <c r="H210" s="61"/>
    </row>
    <row r="211" spans="1:9" ht="12" customHeight="1" x14ac:dyDescent="0.2">
      <c r="A211" s="59"/>
      <c r="B211" s="53" t="s">
        <v>187</v>
      </c>
      <c r="C211" s="54" t="s">
        <v>188</v>
      </c>
      <c r="D211" s="134"/>
      <c r="E211" s="55"/>
      <c r="F211" s="56">
        <v>150000</v>
      </c>
      <c r="G211" s="57"/>
      <c r="H211" s="61"/>
    </row>
    <row r="212" spans="1:9" ht="12" customHeight="1" x14ac:dyDescent="0.2">
      <c r="A212" s="59"/>
      <c r="B212" s="53" t="s">
        <v>189</v>
      </c>
      <c r="C212" s="54" t="s">
        <v>190</v>
      </c>
      <c r="D212" s="134"/>
      <c r="E212" s="55"/>
      <c r="F212" s="56">
        <f>+E213+E215+E214</f>
        <v>600000</v>
      </c>
      <c r="G212" s="57"/>
      <c r="H212" s="61"/>
    </row>
    <row r="213" spans="1:9" ht="12" customHeight="1" x14ac:dyDescent="0.2">
      <c r="A213" s="59"/>
      <c r="B213" s="53"/>
      <c r="C213" s="54" t="s">
        <v>295</v>
      </c>
      <c r="D213" s="134"/>
      <c r="E213" s="55">
        <v>300000</v>
      </c>
      <c r="F213" s="56"/>
      <c r="G213" s="57"/>
      <c r="H213" s="61"/>
    </row>
    <row r="214" spans="1:9" ht="12" customHeight="1" x14ac:dyDescent="0.2">
      <c r="A214" s="59"/>
      <c r="B214" s="53"/>
      <c r="C214" s="62" t="s">
        <v>399</v>
      </c>
      <c r="D214" s="134"/>
      <c r="E214" s="55">
        <v>250000</v>
      </c>
      <c r="F214" s="56"/>
      <c r="G214" s="57"/>
      <c r="H214" s="61"/>
    </row>
    <row r="215" spans="1:9" ht="12" customHeight="1" x14ac:dyDescent="0.2">
      <c r="A215" s="59"/>
      <c r="B215" s="53"/>
      <c r="C215" s="62" t="s">
        <v>326</v>
      </c>
      <c r="D215" s="135"/>
      <c r="E215" s="55">
        <v>50000</v>
      </c>
      <c r="F215" s="56"/>
      <c r="G215" s="57"/>
      <c r="H215" s="61"/>
    </row>
    <row r="216" spans="1:9" ht="12" customHeight="1" x14ac:dyDescent="0.2">
      <c r="A216" s="59"/>
      <c r="B216" s="54"/>
      <c r="C216" s="54"/>
      <c r="D216" s="134"/>
      <c r="E216" s="55"/>
      <c r="F216" s="56"/>
      <c r="G216" s="57"/>
      <c r="H216" s="61"/>
    </row>
    <row r="217" spans="1:9" ht="12" customHeight="1" x14ac:dyDescent="0.2">
      <c r="A217" s="59"/>
      <c r="B217" s="60">
        <v>2.99</v>
      </c>
      <c r="C217" s="53" t="s">
        <v>191</v>
      </c>
      <c r="D217" s="133"/>
      <c r="E217" s="55"/>
      <c r="F217" s="56"/>
      <c r="G217" s="57">
        <f>SUM(F218:F245)</f>
        <v>11390000</v>
      </c>
      <c r="H217" s="61"/>
    </row>
    <row r="218" spans="1:9" ht="12" customHeight="1" x14ac:dyDescent="0.2">
      <c r="A218" s="59"/>
      <c r="B218" s="53" t="s">
        <v>192</v>
      </c>
      <c r="C218" s="54" t="s">
        <v>193</v>
      </c>
      <c r="D218" s="134"/>
      <c r="E218" s="55"/>
      <c r="F218" s="56">
        <f>+E219</f>
        <v>1950000</v>
      </c>
      <c r="G218" s="57"/>
      <c r="H218" s="61"/>
      <c r="I218" s="97"/>
    </row>
    <row r="219" spans="1:9" ht="12" customHeight="1" x14ac:dyDescent="0.2">
      <c r="A219" s="59"/>
      <c r="B219" s="53"/>
      <c r="C219" s="62" t="s">
        <v>315</v>
      </c>
      <c r="D219" s="134"/>
      <c r="E219" s="55">
        <v>1950000</v>
      </c>
      <c r="F219" s="56"/>
      <c r="G219" s="57"/>
      <c r="H219" s="61"/>
      <c r="I219" s="97"/>
    </row>
    <row r="220" spans="1:9" ht="12" customHeight="1" x14ac:dyDescent="0.2">
      <c r="A220" s="59"/>
      <c r="B220" s="53"/>
      <c r="C220" s="62"/>
      <c r="D220" s="134"/>
      <c r="E220" s="55"/>
      <c r="F220" s="56"/>
      <c r="G220" s="57"/>
      <c r="H220" s="61"/>
      <c r="I220" s="97"/>
    </row>
    <row r="221" spans="1:9" ht="12" customHeight="1" x14ac:dyDescent="0.2">
      <c r="A221" s="59"/>
      <c r="B221" s="53" t="s">
        <v>194</v>
      </c>
      <c r="C221" s="62" t="s">
        <v>195</v>
      </c>
      <c r="D221" s="135"/>
      <c r="E221" s="55"/>
      <c r="F221" s="56">
        <v>300000</v>
      </c>
      <c r="G221" s="57"/>
      <c r="H221" s="61"/>
    </row>
    <row r="222" spans="1:9" ht="12" customHeight="1" x14ac:dyDescent="0.2">
      <c r="A222" s="59"/>
      <c r="B222" s="53" t="s">
        <v>196</v>
      </c>
      <c r="C222" s="54" t="s">
        <v>197</v>
      </c>
      <c r="D222" s="134"/>
      <c r="E222" s="55"/>
      <c r="F222" s="56">
        <f>SUM(E223:E233)</f>
        <v>4980000</v>
      </c>
      <c r="G222" s="57"/>
      <c r="H222" s="61"/>
    </row>
    <row r="223" spans="1:9" ht="12" customHeight="1" x14ac:dyDescent="0.2">
      <c r="A223" s="59"/>
      <c r="B223" s="53"/>
      <c r="C223" s="54" t="s">
        <v>341</v>
      </c>
      <c r="D223" s="134"/>
      <c r="E223" s="55">
        <v>250000</v>
      </c>
      <c r="F223" s="56"/>
      <c r="G223" s="57"/>
      <c r="H223" s="61"/>
    </row>
    <row r="224" spans="1:9" ht="12" customHeight="1" x14ac:dyDescent="0.2">
      <c r="A224" s="59"/>
      <c r="B224" s="53"/>
      <c r="C224" s="54" t="s">
        <v>342</v>
      </c>
      <c r="D224" s="134"/>
      <c r="E224" s="55">
        <v>300000</v>
      </c>
      <c r="F224" s="56"/>
      <c r="G224" s="57"/>
      <c r="H224" s="61"/>
    </row>
    <row r="225" spans="1:8" ht="12" customHeight="1" x14ac:dyDescent="0.2">
      <c r="A225" s="59"/>
      <c r="B225" s="53"/>
      <c r="C225" s="62" t="s">
        <v>393</v>
      </c>
      <c r="D225" s="134"/>
      <c r="E225" s="55">
        <v>1200000</v>
      </c>
      <c r="F225" s="56"/>
      <c r="G225" s="57"/>
      <c r="H225" s="61"/>
    </row>
    <row r="226" spans="1:8" ht="12" customHeight="1" x14ac:dyDescent="0.2">
      <c r="A226" s="59"/>
      <c r="B226" s="53"/>
      <c r="C226" s="54" t="s">
        <v>343</v>
      </c>
      <c r="D226" s="134"/>
      <c r="E226" s="55">
        <v>300000</v>
      </c>
      <c r="F226" s="56"/>
      <c r="G226" s="57"/>
      <c r="H226" s="61"/>
    </row>
    <row r="227" spans="1:8" ht="12" customHeight="1" x14ac:dyDescent="0.2">
      <c r="A227" s="59"/>
      <c r="B227" s="53"/>
      <c r="C227" s="54" t="s">
        <v>344</v>
      </c>
      <c r="D227" s="134"/>
      <c r="E227" s="55">
        <v>1200000</v>
      </c>
      <c r="F227" s="56"/>
      <c r="G227" s="57"/>
      <c r="H227" s="61"/>
    </row>
    <row r="228" spans="1:8" ht="12" customHeight="1" x14ac:dyDescent="0.2">
      <c r="A228" s="59"/>
      <c r="B228" s="53"/>
      <c r="C228" s="54" t="s">
        <v>345</v>
      </c>
      <c r="D228" s="134"/>
      <c r="E228" s="55">
        <v>70000</v>
      </c>
      <c r="F228" s="56"/>
      <c r="G228" s="57"/>
      <c r="H228" s="61"/>
    </row>
    <row r="229" spans="1:8" ht="12" customHeight="1" x14ac:dyDescent="0.2">
      <c r="A229" s="59"/>
      <c r="B229" s="53"/>
      <c r="C229" s="54" t="s">
        <v>277</v>
      </c>
      <c r="D229" s="134"/>
      <c r="E229" s="55">
        <v>200000</v>
      </c>
      <c r="F229" s="56"/>
      <c r="G229" s="57"/>
      <c r="H229" s="61"/>
    </row>
    <row r="230" spans="1:8" ht="12" customHeight="1" x14ac:dyDescent="0.2">
      <c r="A230" s="59"/>
      <c r="B230" s="53"/>
      <c r="C230" s="62" t="s">
        <v>398</v>
      </c>
      <c r="D230" s="134"/>
      <c r="E230" s="55">
        <v>80000</v>
      </c>
      <c r="F230" s="56"/>
      <c r="G230" s="57"/>
      <c r="H230" s="61"/>
    </row>
    <row r="231" spans="1:8" ht="12" customHeight="1" x14ac:dyDescent="0.2">
      <c r="A231" s="59"/>
      <c r="B231" s="53"/>
      <c r="C231" s="54" t="s">
        <v>346</v>
      </c>
      <c r="D231" s="134"/>
      <c r="E231" s="55">
        <v>1200000</v>
      </c>
      <c r="F231" s="56"/>
      <c r="G231" s="57"/>
      <c r="H231" s="61"/>
    </row>
    <row r="232" spans="1:8" ht="12" customHeight="1" x14ac:dyDescent="0.2">
      <c r="A232" s="59"/>
      <c r="B232" s="53"/>
      <c r="C232" s="54" t="s">
        <v>347</v>
      </c>
      <c r="D232" s="134"/>
      <c r="E232" s="55">
        <v>180000</v>
      </c>
      <c r="F232" s="56"/>
      <c r="G232" s="57"/>
      <c r="H232" s="61"/>
    </row>
    <row r="233" spans="1:8" ht="12" customHeight="1" x14ac:dyDescent="0.2">
      <c r="A233" s="59"/>
      <c r="B233" s="54"/>
      <c r="C233" s="54"/>
      <c r="D233" s="134"/>
      <c r="E233" s="55"/>
      <c r="F233" s="56"/>
      <c r="G233" s="57"/>
      <c r="H233" s="61"/>
    </row>
    <row r="234" spans="1:8" ht="12" customHeight="1" x14ac:dyDescent="0.2">
      <c r="A234" s="59"/>
      <c r="B234" s="53" t="s">
        <v>198</v>
      </c>
      <c r="C234" s="54" t="s">
        <v>199</v>
      </c>
      <c r="D234" s="134"/>
      <c r="E234" s="55"/>
      <c r="F234" s="56">
        <f>SUM(E235:E236)</f>
        <v>1050000</v>
      </c>
      <c r="G234" s="57"/>
      <c r="H234" s="61"/>
    </row>
    <row r="235" spans="1:8" ht="12" customHeight="1" x14ac:dyDescent="0.2">
      <c r="A235" s="59"/>
      <c r="B235" s="53"/>
      <c r="C235" s="54" t="s">
        <v>294</v>
      </c>
      <c r="D235" s="134"/>
      <c r="E235" s="55">
        <v>600000</v>
      </c>
      <c r="F235" s="56"/>
      <c r="G235" s="57"/>
      <c r="H235" s="61"/>
    </row>
    <row r="236" spans="1:8" ht="12" customHeight="1" x14ac:dyDescent="0.2">
      <c r="A236" s="59"/>
      <c r="B236" s="53"/>
      <c r="C236" s="62" t="s">
        <v>410</v>
      </c>
      <c r="D236" s="134"/>
      <c r="E236" s="55">
        <v>450000</v>
      </c>
      <c r="F236" s="56"/>
      <c r="G236" s="57"/>
      <c r="H236" s="61"/>
    </row>
    <row r="237" spans="1:8" ht="12" customHeight="1" x14ac:dyDescent="0.2">
      <c r="A237" s="59"/>
      <c r="B237" s="53"/>
      <c r="C237" s="62"/>
      <c r="D237" s="134"/>
      <c r="E237" s="55"/>
      <c r="F237" s="56"/>
      <c r="G237" s="57"/>
      <c r="H237" s="61"/>
    </row>
    <row r="238" spans="1:8" ht="12" customHeight="1" x14ac:dyDescent="0.2">
      <c r="A238" s="59"/>
      <c r="B238" s="53" t="s">
        <v>200</v>
      </c>
      <c r="C238" s="54" t="s">
        <v>201</v>
      </c>
      <c r="D238" s="134"/>
      <c r="E238" s="55"/>
      <c r="F238" s="56">
        <f>+E239+E241+E240</f>
        <v>1510000</v>
      </c>
      <c r="G238" s="57"/>
      <c r="H238" s="61"/>
    </row>
    <row r="239" spans="1:8" ht="12" customHeight="1" x14ac:dyDescent="0.2">
      <c r="A239" s="59"/>
      <c r="B239" s="53"/>
      <c r="C239" s="54" t="s">
        <v>278</v>
      </c>
      <c r="D239" s="134"/>
      <c r="E239" s="55">
        <v>750000</v>
      </c>
      <c r="F239" s="56"/>
      <c r="G239" s="57"/>
      <c r="H239" s="61"/>
    </row>
    <row r="240" spans="1:8" ht="12" customHeight="1" x14ac:dyDescent="0.2">
      <c r="A240" s="59"/>
      <c r="B240" s="53"/>
      <c r="C240" s="62" t="s">
        <v>408</v>
      </c>
      <c r="D240" s="134"/>
      <c r="E240" s="55">
        <v>260000</v>
      </c>
      <c r="F240" s="56"/>
      <c r="G240" s="57"/>
      <c r="H240" s="61"/>
    </row>
    <row r="241" spans="1:8" ht="12" customHeight="1" x14ac:dyDescent="0.2">
      <c r="A241" s="59"/>
      <c r="B241" s="53"/>
      <c r="C241" s="54" t="s">
        <v>279</v>
      </c>
      <c r="D241" s="134"/>
      <c r="E241" s="55">
        <v>500000</v>
      </c>
      <c r="F241" s="56"/>
      <c r="G241" s="57"/>
      <c r="H241" s="61"/>
    </row>
    <row r="242" spans="1:8" ht="12" customHeight="1" x14ac:dyDescent="0.2">
      <c r="A242" s="59"/>
      <c r="B242" s="53"/>
      <c r="C242" s="62"/>
      <c r="D242" s="135"/>
      <c r="E242" s="55"/>
      <c r="F242" s="56"/>
      <c r="G242" s="57"/>
      <c r="H242" s="61"/>
    </row>
    <row r="243" spans="1:8" ht="12" customHeight="1" x14ac:dyDescent="0.2">
      <c r="A243" s="59"/>
      <c r="B243" s="53" t="s">
        <v>307</v>
      </c>
      <c r="C243" s="62" t="s">
        <v>310</v>
      </c>
      <c r="D243" s="135"/>
      <c r="E243" s="55"/>
      <c r="F243" s="56">
        <v>300000</v>
      </c>
      <c r="G243" s="57"/>
      <c r="H243" s="61"/>
    </row>
    <row r="244" spans="1:8" ht="12" customHeight="1" x14ac:dyDescent="0.2">
      <c r="A244" s="59"/>
      <c r="B244" s="53" t="s">
        <v>202</v>
      </c>
      <c r="C244" s="54" t="s">
        <v>203</v>
      </c>
      <c r="D244" s="134"/>
      <c r="E244" s="55"/>
      <c r="F244" s="56">
        <v>300000</v>
      </c>
      <c r="G244" s="57"/>
      <c r="H244" s="61"/>
    </row>
    <row r="245" spans="1:8" ht="12" customHeight="1" x14ac:dyDescent="0.2">
      <c r="A245" s="59"/>
      <c r="B245" s="53" t="s">
        <v>204</v>
      </c>
      <c r="C245" s="54" t="s">
        <v>205</v>
      </c>
      <c r="D245" s="134"/>
      <c r="E245" s="55"/>
      <c r="F245" s="56">
        <f>SUM(E246:E246)</f>
        <v>1000000</v>
      </c>
      <c r="G245" s="57"/>
      <c r="H245" s="61"/>
    </row>
    <row r="246" spans="1:8" ht="12" customHeight="1" x14ac:dyDescent="0.2">
      <c r="A246" s="59"/>
      <c r="B246" s="53"/>
      <c r="C246" s="54" t="s">
        <v>303</v>
      </c>
      <c r="D246" s="134"/>
      <c r="E246" s="55">
        <v>1000000</v>
      </c>
      <c r="F246" s="56"/>
      <c r="G246" s="57"/>
      <c r="H246" s="61"/>
    </row>
    <row r="247" spans="1:8" ht="12" customHeight="1" x14ac:dyDescent="0.2">
      <c r="A247" s="44"/>
      <c r="B247" s="45"/>
      <c r="C247" s="45"/>
      <c r="D247" s="134"/>
      <c r="E247" s="46"/>
      <c r="F247" s="47"/>
      <c r="G247" s="48"/>
      <c r="H247" s="49"/>
    </row>
    <row r="248" spans="1:8" ht="12" customHeight="1" x14ac:dyDescent="0.2">
      <c r="A248" s="64">
        <v>5</v>
      </c>
      <c r="B248" s="65" t="s">
        <v>206</v>
      </c>
      <c r="C248" s="66"/>
      <c r="D248" s="134"/>
      <c r="E248" s="67"/>
      <c r="F248" s="68"/>
      <c r="G248" s="69"/>
      <c r="H248" s="70">
        <f>SUM(G248:G271)</f>
        <v>5898828</v>
      </c>
    </row>
    <row r="249" spans="1:8" ht="12" customHeight="1" x14ac:dyDescent="0.2">
      <c r="A249" s="71"/>
      <c r="B249" s="72">
        <v>5.01</v>
      </c>
      <c r="C249" s="65" t="s">
        <v>207</v>
      </c>
      <c r="D249" s="133"/>
      <c r="E249" s="67"/>
      <c r="F249" s="68"/>
      <c r="G249" s="69">
        <f>SUM(F251:F266)</f>
        <v>700000</v>
      </c>
      <c r="H249" s="73"/>
    </row>
    <row r="250" spans="1:8" ht="12" customHeight="1" x14ac:dyDescent="0.2">
      <c r="A250" s="71"/>
      <c r="B250" s="66"/>
      <c r="C250" s="66"/>
      <c r="D250" s="134"/>
      <c r="E250" s="67"/>
      <c r="F250" s="68"/>
      <c r="G250" s="69"/>
      <c r="H250" s="73"/>
    </row>
    <row r="251" spans="1:8" ht="12" customHeight="1" x14ac:dyDescent="0.2">
      <c r="A251" s="71"/>
      <c r="B251" s="65" t="s">
        <v>208</v>
      </c>
      <c r="C251" s="76" t="s">
        <v>317</v>
      </c>
      <c r="D251" s="135"/>
      <c r="E251" s="67"/>
      <c r="F251" s="67">
        <v>0</v>
      </c>
      <c r="G251" s="69"/>
      <c r="H251" s="73"/>
    </row>
    <row r="252" spans="1:8" ht="12" customHeight="1" x14ac:dyDescent="0.2">
      <c r="A252" s="71"/>
      <c r="B252" s="65" t="s">
        <v>209</v>
      </c>
      <c r="C252" s="66" t="s">
        <v>210</v>
      </c>
      <c r="D252" s="134"/>
      <c r="E252" s="67"/>
      <c r="F252" s="68">
        <f>SUM(E253:E253)</f>
        <v>0</v>
      </c>
      <c r="G252" s="69"/>
      <c r="H252" s="73"/>
    </row>
    <row r="253" spans="1:8" ht="12" customHeight="1" x14ac:dyDescent="0.2">
      <c r="A253" s="71"/>
      <c r="B253" s="65"/>
      <c r="C253" s="76"/>
      <c r="D253" s="135"/>
      <c r="E253" s="67">
        <v>0</v>
      </c>
      <c r="F253" s="68"/>
      <c r="G253" s="69"/>
      <c r="H253" s="73"/>
    </row>
    <row r="254" spans="1:8" ht="12" customHeight="1" x14ac:dyDescent="0.2">
      <c r="A254" s="71"/>
      <c r="B254" s="65" t="s">
        <v>211</v>
      </c>
      <c r="C254" s="66" t="s">
        <v>212</v>
      </c>
      <c r="D254" s="134"/>
      <c r="E254" s="67"/>
      <c r="F254" s="67">
        <f>SUM(E255:E255)</f>
        <v>0</v>
      </c>
      <c r="G254" s="74"/>
      <c r="H254" s="73"/>
    </row>
    <row r="255" spans="1:8" ht="12" customHeight="1" x14ac:dyDescent="0.2">
      <c r="A255" s="71"/>
      <c r="B255" s="65"/>
      <c r="C255" s="76"/>
      <c r="D255" s="135"/>
      <c r="E255" s="141">
        <v>0</v>
      </c>
      <c r="F255" s="67"/>
      <c r="G255" s="74"/>
      <c r="H255" s="73"/>
    </row>
    <row r="256" spans="1:8" ht="12" customHeight="1" x14ac:dyDescent="0.2">
      <c r="A256" s="71"/>
      <c r="B256" s="65" t="s">
        <v>213</v>
      </c>
      <c r="C256" s="66" t="s">
        <v>214</v>
      </c>
      <c r="D256" s="134"/>
      <c r="E256" s="67"/>
      <c r="F256" s="68">
        <f>+E257</f>
        <v>0</v>
      </c>
      <c r="G256" s="69"/>
      <c r="H256" s="73"/>
    </row>
    <row r="257" spans="1:8" ht="12" customHeight="1" x14ac:dyDescent="0.2">
      <c r="A257" s="71"/>
      <c r="B257" s="66" t="s">
        <v>215</v>
      </c>
      <c r="C257" s="65" t="s">
        <v>216</v>
      </c>
      <c r="D257" s="133"/>
      <c r="E257" s="75">
        <f>SUM(E258:E258)</f>
        <v>0</v>
      </c>
      <c r="F257" s="68"/>
      <c r="G257" s="69"/>
      <c r="H257" s="73"/>
    </row>
    <row r="258" spans="1:8" ht="12" customHeight="1" x14ac:dyDescent="0.2">
      <c r="A258" s="71"/>
      <c r="B258" s="66"/>
      <c r="C258" s="76"/>
      <c r="D258" s="135"/>
      <c r="E258" s="67"/>
      <c r="F258" s="68"/>
      <c r="G258" s="69"/>
      <c r="H258" s="73"/>
    </row>
    <row r="259" spans="1:8" ht="12" customHeight="1" x14ac:dyDescent="0.2">
      <c r="A259" s="71"/>
      <c r="B259" s="65" t="s">
        <v>218</v>
      </c>
      <c r="C259" s="66" t="s">
        <v>219</v>
      </c>
      <c r="D259" s="134"/>
      <c r="E259" s="67"/>
      <c r="F259" s="68">
        <f>SUM(E260:E260)</f>
        <v>0</v>
      </c>
      <c r="G259" s="69"/>
      <c r="H259" s="73"/>
    </row>
    <row r="260" spans="1:8" ht="12" customHeight="1" x14ac:dyDescent="0.2">
      <c r="A260" s="71"/>
      <c r="B260" s="65"/>
      <c r="C260" s="76" t="s">
        <v>351</v>
      </c>
      <c r="D260" s="135"/>
      <c r="E260" s="67">
        <v>0</v>
      </c>
      <c r="F260" s="68"/>
      <c r="G260" s="69"/>
      <c r="H260" s="73"/>
    </row>
    <row r="261" spans="1:8" ht="12" customHeight="1" x14ac:dyDescent="0.2">
      <c r="A261" s="71"/>
      <c r="B261" s="65"/>
      <c r="C261" s="76"/>
      <c r="D261" s="135"/>
      <c r="E261" s="67"/>
      <c r="F261" s="68"/>
      <c r="G261" s="69"/>
      <c r="H261" s="73"/>
    </row>
    <row r="262" spans="1:8" ht="12" customHeight="1" x14ac:dyDescent="0.2">
      <c r="A262" s="71"/>
      <c r="B262" s="65" t="s">
        <v>220</v>
      </c>
      <c r="C262" s="66" t="s">
        <v>221</v>
      </c>
      <c r="D262" s="134"/>
      <c r="E262" s="67"/>
      <c r="F262" s="68">
        <f>+E263</f>
        <v>500000</v>
      </c>
      <c r="G262" s="69"/>
      <c r="H262" s="73"/>
    </row>
    <row r="263" spans="1:8" ht="12" customHeight="1" x14ac:dyDescent="0.2">
      <c r="A263" s="71"/>
      <c r="B263" s="65"/>
      <c r="C263" s="76" t="s">
        <v>350</v>
      </c>
      <c r="D263" s="135"/>
      <c r="E263" s="67">
        <v>500000</v>
      </c>
      <c r="F263" s="68"/>
      <c r="G263" s="69"/>
      <c r="H263" s="73"/>
    </row>
    <row r="264" spans="1:8" ht="12" customHeight="1" x14ac:dyDescent="0.2">
      <c r="A264" s="71"/>
      <c r="B264" s="65" t="s">
        <v>222</v>
      </c>
      <c r="C264" s="66" t="s">
        <v>223</v>
      </c>
      <c r="D264" s="134"/>
      <c r="E264" s="67"/>
      <c r="F264" s="68">
        <f>+E265</f>
        <v>200000</v>
      </c>
      <c r="G264" s="69"/>
      <c r="H264" s="73"/>
    </row>
    <row r="265" spans="1:8" ht="12" customHeight="1" x14ac:dyDescent="0.2">
      <c r="A265" s="71"/>
      <c r="B265" s="65"/>
      <c r="C265" s="76" t="s">
        <v>354</v>
      </c>
      <c r="D265" s="135"/>
      <c r="E265" s="67">
        <v>200000</v>
      </c>
      <c r="F265" s="68"/>
      <c r="G265" s="69"/>
      <c r="H265" s="73"/>
    </row>
    <row r="266" spans="1:8" ht="12" customHeight="1" x14ac:dyDescent="0.2">
      <c r="A266" s="71"/>
      <c r="B266" s="65"/>
      <c r="C266" s="76"/>
      <c r="D266" s="135"/>
      <c r="E266" s="67"/>
      <c r="F266" s="68"/>
      <c r="G266" s="69"/>
      <c r="H266" s="73"/>
    </row>
    <row r="267" spans="1:8" ht="12" customHeight="1" x14ac:dyDescent="0.2">
      <c r="A267" s="71"/>
      <c r="B267" s="144">
        <v>5.99</v>
      </c>
      <c r="C267" s="65" t="s">
        <v>340</v>
      </c>
      <c r="D267" s="135"/>
      <c r="E267" s="67"/>
      <c r="F267" s="68"/>
      <c r="G267" s="69">
        <f>+F268</f>
        <v>5198828</v>
      </c>
      <c r="H267" s="73"/>
    </row>
    <row r="268" spans="1:8" ht="12" customHeight="1" x14ac:dyDescent="0.2">
      <c r="A268" s="71"/>
      <c r="B268" s="65" t="s">
        <v>337</v>
      </c>
      <c r="C268" s="65" t="s">
        <v>217</v>
      </c>
      <c r="D268" s="133"/>
      <c r="E268" s="67"/>
      <c r="F268" s="75">
        <f>SUM(F269:F270)</f>
        <v>5198828</v>
      </c>
      <c r="G268" s="69"/>
      <c r="H268" s="73"/>
    </row>
    <row r="269" spans="1:8" ht="12" customHeight="1" x14ac:dyDescent="0.2">
      <c r="A269" s="71"/>
      <c r="B269" s="66"/>
      <c r="C269" s="76" t="s">
        <v>389</v>
      </c>
      <c r="D269" s="135">
        <v>2600</v>
      </c>
      <c r="E269" s="67"/>
      <c r="F269" s="67">
        <f>D269*E313</f>
        <v>1469234</v>
      </c>
      <c r="G269" s="69"/>
      <c r="H269" s="73"/>
    </row>
    <row r="270" spans="1:8" ht="12" customHeight="1" x14ac:dyDescent="0.2">
      <c r="A270" s="71"/>
      <c r="B270" s="66"/>
      <c r="C270" s="76" t="s">
        <v>336</v>
      </c>
      <c r="D270" s="135">
        <v>6600</v>
      </c>
      <c r="E270" s="67"/>
      <c r="F270" s="67">
        <f>D270*E313</f>
        <v>3729594</v>
      </c>
      <c r="G270" s="69"/>
      <c r="H270" s="73"/>
    </row>
    <row r="271" spans="1:8" ht="12" customHeight="1" x14ac:dyDescent="0.2">
      <c r="A271" s="71"/>
      <c r="B271" s="65"/>
      <c r="C271" s="76"/>
      <c r="D271" s="135"/>
      <c r="E271" s="67"/>
      <c r="F271" s="68"/>
      <c r="G271" s="69"/>
      <c r="H271" s="73"/>
    </row>
    <row r="272" spans="1:8" ht="12" customHeight="1" x14ac:dyDescent="0.2">
      <c r="A272" s="77">
        <v>6</v>
      </c>
      <c r="B272" s="78" t="s">
        <v>224</v>
      </c>
      <c r="C272" s="79"/>
      <c r="D272" s="134"/>
      <c r="E272" s="80"/>
      <c r="F272" s="81"/>
      <c r="G272" s="82"/>
      <c r="H272" s="83">
        <f>SUM(G272:G308)</f>
        <v>97201339.620000005</v>
      </c>
    </row>
    <row r="273" spans="1:8" ht="12" customHeight="1" x14ac:dyDescent="0.2">
      <c r="A273" s="84"/>
      <c r="B273" s="85">
        <v>6.01</v>
      </c>
      <c r="C273" s="78" t="s">
        <v>225</v>
      </c>
      <c r="D273" s="133"/>
      <c r="E273" s="80"/>
      <c r="F273" s="81"/>
      <c r="G273" s="82"/>
      <c r="H273" s="86"/>
    </row>
    <row r="274" spans="1:8" ht="12" customHeight="1" x14ac:dyDescent="0.2">
      <c r="A274" s="84"/>
      <c r="B274" s="78" t="s">
        <v>226</v>
      </c>
      <c r="C274" s="79" t="s">
        <v>227</v>
      </c>
      <c r="D274" s="134"/>
      <c r="E274" s="80"/>
      <c r="F274" s="81"/>
      <c r="G274" s="82"/>
      <c r="H274" s="86"/>
    </row>
    <row r="275" spans="1:8" ht="12" customHeight="1" x14ac:dyDescent="0.2">
      <c r="A275" s="84"/>
      <c r="B275" s="78" t="s">
        <v>228</v>
      </c>
      <c r="C275" s="79" t="s">
        <v>229</v>
      </c>
      <c r="D275" s="134"/>
      <c r="E275" s="80"/>
      <c r="F275" s="81"/>
      <c r="G275" s="82"/>
      <c r="H275" s="86"/>
    </row>
    <row r="276" spans="1:8" ht="12" customHeight="1" x14ac:dyDescent="0.2">
      <c r="A276" s="84"/>
      <c r="B276" s="79"/>
      <c r="C276" s="79"/>
      <c r="D276" s="134"/>
      <c r="E276" s="80"/>
      <c r="F276" s="81"/>
      <c r="G276" s="82"/>
      <c r="H276" s="86"/>
    </row>
    <row r="277" spans="1:8" ht="12" customHeight="1" x14ac:dyDescent="0.2">
      <c r="A277" s="84"/>
      <c r="B277" s="85">
        <v>6.02</v>
      </c>
      <c r="C277" s="78" t="s">
        <v>230</v>
      </c>
      <c r="D277" s="133"/>
      <c r="E277" s="80"/>
      <c r="F277" s="81"/>
      <c r="G277" s="82">
        <f>+F278</f>
        <v>4300000</v>
      </c>
      <c r="H277" s="86"/>
    </row>
    <row r="278" spans="1:8" ht="12" customHeight="1" x14ac:dyDescent="0.2">
      <c r="A278" s="84"/>
      <c r="B278" s="78" t="s">
        <v>231</v>
      </c>
      <c r="C278" s="79" t="s">
        <v>232</v>
      </c>
      <c r="D278" s="134"/>
      <c r="E278" s="80"/>
      <c r="F278" s="81">
        <f>+E279</f>
        <v>4300000</v>
      </c>
      <c r="G278" s="82"/>
      <c r="H278" s="86"/>
    </row>
    <row r="279" spans="1:8" ht="12" customHeight="1" x14ac:dyDescent="0.2">
      <c r="A279" s="84"/>
      <c r="B279" s="79" t="s">
        <v>233</v>
      </c>
      <c r="C279" s="79" t="s">
        <v>234</v>
      </c>
      <c r="D279" s="134"/>
      <c r="E279" s="81">
        <f>+E280</f>
        <v>4300000</v>
      </c>
      <c r="F279" s="81"/>
      <c r="G279" s="82"/>
      <c r="H279" s="86"/>
    </row>
    <row r="280" spans="1:8" ht="12" customHeight="1" x14ac:dyDescent="0.2">
      <c r="A280" s="84"/>
      <c r="B280" s="79"/>
      <c r="C280" s="79" t="s">
        <v>296</v>
      </c>
      <c r="D280" s="134"/>
      <c r="E280" s="81">
        <v>4300000</v>
      </c>
      <c r="F280" s="81"/>
      <c r="G280" s="82"/>
      <c r="H280" s="86"/>
    </row>
    <row r="281" spans="1:8" ht="12" customHeight="1" x14ac:dyDescent="0.2">
      <c r="A281" s="84"/>
      <c r="B281" s="79" t="s">
        <v>235</v>
      </c>
      <c r="C281" s="79" t="s">
        <v>236</v>
      </c>
      <c r="D281" s="134"/>
      <c r="E281" s="80"/>
      <c r="F281" s="81"/>
      <c r="G281" s="82"/>
      <c r="H281" s="86"/>
    </row>
    <row r="282" spans="1:8" ht="12" customHeight="1" x14ac:dyDescent="0.2">
      <c r="A282" s="84"/>
      <c r="B282" s="79" t="s">
        <v>237</v>
      </c>
      <c r="C282" s="79" t="s">
        <v>238</v>
      </c>
      <c r="D282" s="134"/>
      <c r="E282" s="80"/>
      <c r="F282" s="81"/>
      <c r="G282" s="82"/>
      <c r="H282" s="86"/>
    </row>
    <row r="283" spans="1:8" ht="12" customHeight="1" x14ac:dyDescent="0.2">
      <c r="A283" s="84"/>
      <c r="B283" s="79" t="s">
        <v>239</v>
      </c>
      <c r="C283" s="79" t="s">
        <v>112</v>
      </c>
      <c r="D283" s="134"/>
      <c r="E283" s="80"/>
      <c r="F283" s="81"/>
      <c r="G283" s="82"/>
      <c r="H283" s="86"/>
    </row>
    <row r="284" spans="1:8" ht="12" customHeight="1" x14ac:dyDescent="0.2">
      <c r="A284" s="84"/>
      <c r="B284" s="78" t="s">
        <v>240</v>
      </c>
      <c r="C284" s="79" t="s">
        <v>241</v>
      </c>
      <c r="D284" s="134"/>
      <c r="E284" s="80"/>
      <c r="F284" s="81"/>
      <c r="G284" s="82"/>
      <c r="H284" s="86"/>
    </row>
    <row r="285" spans="1:8" ht="12" customHeight="1" x14ac:dyDescent="0.2">
      <c r="A285" s="84"/>
      <c r="B285" s="78" t="s">
        <v>242</v>
      </c>
      <c r="C285" s="79" t="s">
        <v>243</v>
      </c>
      <c r="D285" s="134"/>
      <c r="E285" s="80"/>
      <c r="F285" s="81"/>
      <c r="G285" s="82"/>
      <c r="H285" s="86"/>
    </row>
    <row r="286" spans="1:8" ht="12" customHeight="1" x14ac:dyDescent="0.2">
      <c r="A286" s="77"/>
      <c r="B286" s="79"/>
      <c r="C286" s="79"/>
      <c r="D286" s="134"/>
      <c r="E286" s="80"/>
      <c r="F286" s="81"/>
      <c r="G286" s="82"/>
      <c r="H286" s="86"/>
    </row>
    <row r="287" spans="1:8" ht="12" customHeight="1" x14ac:dyDescent="0.2">
      <c r="A287" s="84"/>
      <c r="B287" s="85">
        <v>6.03</v>
      </c>
      <c r="C287" s="78" t="s">
        <v>244</v>
      </c>
      <c r="D287" s="133"/>
      <c r="E287" s="80"/>
      <c r="F287" s="81"/>
      <c r="G287" s="82">
        <f>+F288+F293</f>
        <v>33000000</v>
      </c>
      <c r="H287" s="86"/>
    </row>
    <row r="288" spans="1:8" ht="12" customHeight="1" x14ac:dyDescent="0.2">
      <c r="A288" s="84"/>
      <c r="B288" s="78" t="s">
        <v>245</v>
      </c>
      <c r="C288" s="79" t="s">
        <v>246</v>
      </c>
      <c r="D288" s="134"/>
      <c r="E288" s="80"/>
      <c r="F288" s="81">
        <v>10000000</v>
      </c>
      <c r="G288" s="82"/>
      <c r="H288" s="86"/>
    </row>
    <row r="289" spans="1:8" ht="12" customHeight="1" x14ac:dyDescent="0.2">
      <c r="A289" s="84"/>
      <c r="B289" s="78" t="s">
        <v>280</v>
      </c>
      <c r="C289" s="79" t="s">
        <v>281</v>
      </c>
      <c r="D289" s="134"/>
      <c r="E289" s="80"/>
      <c r="F289" s="81"/>
      <c r="G289" s="82"/>
      <c r="H289" s="86"/>
    </row>
    <row r="290" spans="1:8" ht="12" customHeight="1" x14ac:dyDescent="0.2">
      <c r="A290" s="84"/>
      <c r="B290" s="78" t="s">
        <v>282</v>
      </c>
      <c r="C290" s="79" t="s">
        <v>283</v>
      </c>
      <c r="D290" s="134"/>
      <c r="E290" s="80"/>
      <c r="F290" s="81"/>
      <c r="G290" s="82"/>
      <c r="H290" s="86"/>
    </row>
    <row r="291" spans="1:8" ht="12" customHeight="1" x14ac:dyDescent="0.2">
      <c r="A291" s="84"/>
      <c r="B291" s="78" t="s">
        <v>284</v>
      </c>
      <c r="C291" s="79" t="s">
        <v>285</v>
      </c>
      <c r="D291" s="134"/>
      <c r="E291" s="80"/>
      <c r="F291" s="81"/>
      <c r="G291" s="82"/>
      <c r="H291" s="86"/>
    </row>
    <row r="292" spans="1:8" ht="12" customHeight="1" x14ac:dyDescent="0.2">
      <c r="A292" s="84"/>
      <c r="B292" s="78" t="s">
        <v>286</v>
      </c>
      <c r="C292" s="79" t="s">
        <v>287</v>
      </c>
      <c r="D292" s="134"/>
      <c r="E292" s="80"/>
      <c r="F292" s="81"/>
      <c r="G292" s="82"/>
      <c r="H292" s="86"/>
    </row>
    <row r="293" spans="1:8" ht="12" customHeight="1" x14ac:dyDescent="0.2">
      <c r="A293" s="84"/>
      <c r="B293" s="78" t="s">
        <v>247</v>
      </c>
      <c r="C293" s="79" t="s">
        <v>248</v>
      </c>
      <c r="D293" s="134"/>
      <c r="E293" s="80"/>
      <c r="F293" s="81">
        <v>23000000</v>
      </c>
      <c r="G293" s="82"/>
      <c r="H293" s="86"/>
    </row>
    <row r="294" spans="1:8" ht="12" customHeight="1" x14ac:dyDescent="0.2">
      <c r="A294" s="84"/>
      <c r="B294" s="79"/>
      <c r="C294" s="79"/>
      <c r="D294" s="134"/>
      <c r="E294" s="80"/>
      <c r="F294" s="81"/>
      <c r="G294" s="82"/>
      <c r="H294" s="86"/>
    </row>
    <row r="295" spans="1:8" ht="22.5" customHeight="1" x14ac:dyDescent="0.2">
      <c r="A295" s="84"/>
      <c r="B295" s="85">
        <v>6.04</v>
      </c>
      <c r="C295" s="87" t="s">
        <v>249</v>
      </c>
      <c r="D295" s="139"/>
      <c r="E295" s="80"/>
      <c r="F295" s="81"/>
      <c r="G295" s="82"/>
      <c r="H295" s="86"/>
    </row>
    <row r="296" spans="1:8" ht="12" customHeight="1" x14ac:dyDescent="0.2">
      <c r="A296" s="84"/>
      <c r="B296" s="78" t="s">
        <v>288</v>
      </c>
      <c r="C296" s="79" t="s">
        <v>289</v>
      </c>
      <c r="D296" s="134"/>
      <c r="E296" s="80"/>
      <c r="F296" s="81"/>
      <c r="G296" s="82"/>
      <c r="H296" s="86"/>
    </row>
    <row r="297" spans="1:8" ht="12" customHeight="1" x14ac:dyDescent="0.2">
      <c r="A297" s="84"/>
      <c r="B297" s="78" t="s">
        <v>290</v>
      </c>
      <c r="C297" s="79" t="s">
        <v>291</v>
      </c>
      <c r="D297" s="134"/>
      <c r="E297" s="80"/>
      <c r="F297" s="81"/>
      <c r="G297" s="82"/>
      <c r="H297" s="86"/>
    </row>
    <row r="298" spans="1:8" ht="12" customHeight="1" x14ac:dyDescent="0.2">
      <c r="A298" s="84"/>
      <c r="B298" s="79"/>
      <c r="C298" s="79"/>
      <c r="D298" s="134"/>
      <c r="E298" s="80"/>
      <c r="F298" s="81"/>
      <c r="G298" s="82"/>
      <c r="H298" s="86"/>
    </row>
    <row r="299" spans="1:8" ht="12" customHeight="1" x14ac:dyDescent="0.2">
      <c r="A299" s="84"/>
      <c r="B299" s="85">
        <v>6.06</v>
      </c>
      <c r="C299" s="78" t="s">
        <v>250</v>
      </c>
      <c r="D299" s="133"/>
      <c r="E299" s="80"/>
      <c r="F299" s="81"/>
      <c r="G299" s="82">
        <f>+F300</f>
        <v>40000000</v>
      </c>
      <c r="H299" s="86"/>
    </row>
    <row r="300" spans="1:8" ht="12" customHeight="1" x14ac:dyDescent="0.2">
      <c r="A300" s="84"/>
      <c r="B300" s="78" t="s">
        <v>251</v>
      </c>
      <c r="C300" s="79" t="s">
        <v>252</v>
      </c>
      <c r="D300" s="134"/>
      <c r="E300" s="80"/>
      <c r="F300" s="81">
        <v>40000000</v>
      </c>
      <c r="G300" s="82"/>
      <c r="H300" s="86"/>
    </row>
    <row r="301" spans="1:8" ht="12" customHeight="1" x14ac:dyDescent="0.2">
      <c r="A301" s="84"/>
      <c r="B301" s="78" t="s">
        <v>253</v>
      </c>
      <c r="C301" s="79" t="s">
        <v>254</v>
      </c>
      <c r="D301" s="134"/>
      <c r="E301" s="80"/>
      <c r="F301" s="81"/>
      <c r="G301" s="82"/>
      <c r="H301" s="86"/>
    </row>
    <row r="302" spans="1:8" ht="8.25" customHeight="1" x14ac:dyDescent="0.2">
      <c r="A302" s="84"/>
      <c r="B302" s="78"/>
      <c r="C302" s="79"/>
      <c r="D302" s="134"/>
      <c r="E302" s="80"/>
      <c r="F302" s="81"/>
      <c r="G302" s="82"/>
      <c r="H302" s="86"/>
    </row>
    <row r="303" spans="1:8" ht="12" customHeight="1" x14ac:dyDescent="0.2">
      <c r="A303" s="84"/>
      <c r="B303" s="85">
        <v>6.07</v>
      </c>
      <c r="C303" s="78" t="s">
        <v>255</v>
      </c>
      <c r="D303" s="133"/>
      <c r="E303" s="80"/>
      <c r="F303" s="81"/>
      <c r="G303" s="82">
        <f>+F304</f>
        <v>19901339.620000001</v>
      </c>
      <c r="H303" s="86"/>
    </row>
    <row r="304" spans="1:8" ht="12" customHeight="1" x14ac:dyDescent="0.2">
      <c r="A304" s="84"/>
      <c r="B304" s="78" t="s">
        <v>256</v>
      </c>
      <c r="C304" s="79" t="s">
        <v>257</v>
      </c>
      <c r="D304" s="134"/>
      <c r="E304" s="80"/>
      <c r="F304" s="81">
        <f>SUM(E305:E308)</f>
        <v>19901339.620000001</v>
      </c>
      <c r="G304" s="82"/>
      <c r="H304" s="86"/>
    </row>
    <row r="305" spans="1:8" ht="12" customHeight="1" x14ac:dyDescent="0.2">
      <c r="A305" s="84"/>
      <c r="B305" s="79" t="s">
        <v>258</v>
      </c>
      <c r="C305" s="88" t="s">
        <v>372</v>
      </c>
      <c r="D305" s="134">
        <v>7500</v>
      </c>
      <c r="E305" s="80">
        <f>D305*E313</f>
        <v>4238175</v>
      </c>
      <c r="F305" s="81"/>
      <c r="G305" s="82"/>
      <c r="H305" s="86"/>
    </row>
    <row r="306" spans="1:8" ht="12" customHeight="1" x14ac:dyDescent="0.2">
      <c r="A306" s="84"/>
      <c r="B306" s="79" t="s">
        <v>259</v>
      </c>
      <c r="C306" s="88" t="s">
        <v>367</v>
      </c>
      <c r="D306" s="134">
        <v>7718</v>
      </c>
      <c r="E306" s="80">
        <f>D306*E313</f>
        <v>4361364.62</v>
      </c>
      <c r="F306" s="81"/>
      <c r="G306" s="82"/>
      <c r="H306" s="86"/>
    </row>
    <row r="307" spans="1:8" ht="12" customHeight="1" x14ac:dyDescent="0.2">
      <c r="A307" s="84"/>
      <c r="B307" s="88" t="s">
        <v>260</v>
      </c>
      <c r="C307" s="88" t="s">
        <v>356</v>
      </c>
      <c r="D307" s="134">
        <v>12000</v>
      </c>
      <c r="E307" s="80">
        <f>D307*E313</f>
        <v>6781080</v>
      </c>
      <c r="F307" s="81"/>
      <c r="G307" s="82"/>
      <c r="H307" s="86"/>
    </row>
    <row r="308" spans="1:8" ht="12" customHeight="1" x14ac:dyDescent="0.2">
      <c r="A308" s="84"/>
      <c r="B308" s="79" t="s">
        <v>261</v>
      </c>
      <c r="C308" s="88" t="s">
        <v>327</v>
      </c>
      <c r="D308" s="135">
        <v>8000</v>
      </c>
      <c r="E308" s="80">
        <f>D308*E313</f>
        <v>4520720</v>
      </c>
      <c r="F308" s="81"/>
      <c r="G308" s="82"/>
      <c r="H308" s="86"/>
    </row>
    <row r="309" spans="1:8" ht="6.75" customHeight="1" x14ac:dyDescent="0.2">
      <c r="E309" s="89"/>
      <c r="F309" s="90"/>
      <c r="G309" s="91"/>
    </row>
    <row r="310" spans="1:8" ht="16.149999999999999" customHeight="1" x14ac:dyDescent="0.2">
      <c r="A310" s="3"/>
      <c r="B310" s="4"/>
      <c r="C310" s="10" t="s">
        <v>262</v>
      </c>
      <c r="D310" s="126"/>
      <c r="E310" s="5"/>
      <c r="F310" s="6"/>
      <c r="G310" s="7"/>
      <c r="H310" s="8">
        <f>SUM(H7:H309)</f>
        <v>5291636814.4691648</v>
      </c>
    </row>
    <row r="312" spans="1:8" ht="12" thickBot="1" x14ac:dyDescent="0.25">
      <c r="H312" s="16"/>
    </row>
    <row r="313" spans="1:8" ht="15" customHeight="1" thickBot="1" x14ac:dyDescent="0.25">
      <c r="B313" s="9"/>
      <c r="C313" s="11" t="s">
        <v>304</v>
      </c>
      <c r="D313" s="127"/>
      <c r="E313" s="12">
        <v>565.09</v>
      </c>
      <c r="H313" s="92"/>
    </row>
    <row r="314" spans="1:8" x14ac:dyDescent="0.2">
      <c r="C314" s="93"/>
      <c r="D314" s="128"/>
      <c r="H314" s="92"/>
    </row>
    <row r="315" spans="1:8" x14ac:dyDescent="0.2">
      <c r="H315" s="92"/>
    </row>
    <row r="316" spans="1:8" x14ac:dyDescent="0.2">
      <c r="H316" s="17"/>
    </row>
    <row r="317" spans="1:8" x14ac:dyDescent="0.2">
      <c r="C317" s="97"/>
      <c r="D317" s="129"/>
    </row>
    <row r="318" spans="1:8" x14ac:dyDescent="0.2">
      <c r="C318" s="97"/>
      <c r="D318" s="129"/>
      <c r="H318" s="17"/>
    </row>
  </sheetData>
  <mergeCells count="2">
    <mergeCell ref="A2:H3"/>
    <mergeCell ref="I144:I158"/>
  </mergeCells>
  <phoneticPr fontId="3" type="noConversion"/>
  <pageMargins left="0.51181102362204722" right="0.31496062992125984" top="0.34" bottom="0.47244094488188981" header="0" footer="0"/>
  <pageSetup scale="7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3AC85DD42F584AAA79AD9EC690780F" ma:contentTypeVersion="2" ma:contentTypeDescription="Crear nuevo documento." ma:contentTypeScope="" ma:versionID="74fb4b4a1da5e8fa91ac24445b77435a">
  <xsd:schema xmlns:xsd="http://www.w3.org/2001/XMLSchema" xmlns:xs="http://www.w3.org/2001/XMLSchema" xmlns:p="http://schemas.microsoft.com/office/2006/metadata/properties" xmlns:ns2="b51096eb-2b44-4db2-9326-d9b246fe4742" targetNamespace="http://schemas.microsoft.com/office/2006/metadata/properties" ma:root="true" ma:fieldsID="ae50a6225876604e7a76f2c8943af685" ns2:_="">
    <xsd:import namespace="b51096eb-2b44-4db2-9326-d9b246fe47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096eb-2b44-4db2-9326-d9b246fe47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9058A98-4FBC-49F4-BB03-6B1AD7242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1096eb-2b44-4db2-9326-d9b246fe4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303A7F-F432-48E8-A49A-8AFC6888F9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165218-0895-4832-9D91-5B72140A6050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b51096eb-2b44-4db2-9326-d9b246fe4742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Detalle 2017</vt:lpstr>
      <vt:lpstr>'Detalle 2017'!Área_de_impresión</vt:lpstr>
      <vt:lpstr>'Detalle 2017'!Títulos_a_imprimir</vt:lpstr>
    </vt:vector>
  </TitlesOfParts>
  <Company>SUGEVAL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Dondi Nuñez</dc:creator>
  <cp:lastModifiedBy>José Arias González</cp:lastModifiedBy>
  <cp:lastPrinted>2016-07-18T16:02:39Z</cp:lastPrinted>
  <dcterms:created xsi:type="dcterms:W3CDTF">2005-09-06T21:44:15Z</dcterms:created>
  <dcterms:modified xsi:type="dcterms:W3CDTF">2017-09-06T15:42:46Z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0x010100333AC85DD42F584AAA79AD9EC690780F</vt:lpwstr>
  </property>
</Properties>
</file>