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ttps://bccr-my.sharepoint.com/personal/carvajalnj_bccr_fi_cr/Documents/Documentos/SUPEN/Web/Informes/Presupuestos/"/>
    </mc:Choice>
  </mc:AlternateContent>
  <xr:revisionPtr revIDLastSave="14" documentId="8_{4FA62AF6-CD3A-4BBF-A4B5-949D73FAC09C}" xr6:coauthVersionLast="47" xr6:coauthVersionMax="47" xr10:uidLastSave="{EB6ABE03-407A-47A4-8EA4-3EFEE294CDE6}"/>
  <bookViews>
    <workbookView xWindow="-120" yWindow="-120" windowWidth="20730" windowHeight="11160" xr2:uid="{43BABD97-7D01-4141-AC81-FBAE43C39FC3}"/>
  </bookViews>
  <sheets>
    <sheet name="Hoja1" sheetId="3" r:id="rId1"/>
  </sheets>
  <definedNames>
    <definedName name="base">#REF!</definedName>
    <definedName name="p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7" i="3" l="1"/>
  <c r="K77" i="3"/>
  <c r="K71" i="3"/>
  <c r="K55" i="3"/>
  <c r="K25" i="3"/>
  <c r="K6" i="3"/>
  <c r="K86" i="3"/>
  <c r="K79" i="3"/>
  <c r="K80" i="3"/>
  <c r="K81" i="3"/>
  <c r="K82" i="3"/>
  <c r="K83" i="3"/>
  <c r="K84" i="3"/>
  <c r="K78" i="3"/>
  <c r="K73" i="3"/>
  <c r="K74" i="3"/>
  <c r="K75" i="3"/>
  <c r="K76" i="3"/>
  <c r="K72" i="3"/>
  <c r="K57" i="3"/>
  <c r="K58" i="3"/>
  <c r="K59" i="3"/>
  <c r="K60" i="3"/>
  <c r="K61" i="3"/>
  <c r="K62" i="3"/>
  <c r="K63" i="3"/>
  <c r="K64" i="3"/>
  <c r="K65" i="3"/>
  <c r="K66" i="3"/>
  <c r="K67" i="3"/>
  <c r="K68" i="3"/>
  <c r="K69" i="3"/>
  <c r="K70" i="3"/>
  <c r="K5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26" i="3"/>
  <c r="K8" i="3"/>
  <c r="K9" i="3"/>
  <c r="K10" i="3"/>
  <c r="K11" i="3"/>
  <c r="K12" i="3"/>
  <c r="K13" i="3"/>
  <c r="K14" i="3"/>
  <c r="K15" i="3"/>
  <c r="K16" i="3"/>
  <c r="K17" i="3"/>
  <c r="K18" i="3"/>
  <c r="K19" i="3"/>
  <c r="K20" i="3"/>
  <c r="K21" i="3"/>
  <c r="K22" i="3"/>
  <c r="K23" i="3"/>
  <c r="K24" i="3"/>
  <c r="K7" i="3"/>
  <c r="E77" i="3"/>
  <c r="E71" i="3"/>
  <c r="E55" i="3"/>
  <c r="H55" i="3"/>
  <c r="E25" i="3"/>
  <c r="E6" i="3"/>
  <c r="F6" i="3"/>
  <c r="G6" i="3" s="1"/>
  <c r="F25" i="3"/>
  <c r="H25" i="3" s="1"/>
  <c r="F55" i="3"/>
  <c r="F71" i="3"/>
  <c r="H71" i="3" s="1"/>
  <c r="F77" i="3"/>
  <c r="H84" i="3"/>
  <c r="H83" i="3"/>
  <c r="H82" i="3"/>
  <c r="H81" i="3"/>
  <c r="H80" i="3"/>
  <c r="H79" i="3"/>
  <c r="H76" i="3"/>
  <c r="H70" i="3"/>
  <c r="H69" i="3"/>
  <c r="H68" i="3"/>
  <c r="H67" i="3"/>
  <c r="H66" i="3"/>
  <c r="H65" i="3"/>
  <c r="H63" i="3"/>
  <c r="H62" i="3"/>
  <c r="H61" i="3"/>
  <c r="H58" i="3"/>
  <c r="H56" i="3"/>
  <c r="H54" i="3"/>
  <c r="H53" i="3"/>
  <c r="H52" i="3"/>
  <c r="H49" i="3"/>
  <c r="H48" i="3"/>
  <c r="H45" i="3"/>
  <c r="H44" i="3"/>
  <c r="H43" i="3"/>
  <c r="H42" i="3"/>
  <c r="H41" i="3"/>
  <c r="H40" i="3"/>
  <c r="H39" i="3"/>
  <c r="H38" i="3"/>
  <c r="H37" i="3"/>
  <c r="H36" i="3"/>
  <c r="H33" i="3"/>
  <c r="H30" i="3"/>
  <c r="H28" i="3"/>
  <c r="H27" i="3"/>
  <c r="H24" i="3"/>
  <c r="H23" i="3"/>
  <c r="H22" i="3"/>
  <c r="H21" i="3"/>
  <c r="H20" i="3"/>
  <c r="H19" i="3"/>
  <c r="H18" i="3"/>
  <c r="H17" i="3"/>
  <c r="H16" i="3"/>
  <c r="H15" i="3"/>
  <c r="H14" i="3"/>
  <c r="H13" i="3"/>
  <c r="H12" i="3"/>
  <c r="H11" i="3"/>
  <c r="H9" i="3"/>
  <c r="H8" i="3"/>
  <c r="H7"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8" i="3"/>
  <c r="G79" i="3"/>
  <c r="G80" i="3"/>
  <c r="G81" i="3"/>
  <c r="G82" i="3"/>
  <c r="G83" i="3"/>
  <c r="G84" i="3"/>
  <c r="G85" i="3"/>
  <c r="G86" i="3"/>
  <c r="G7" i="3"/>
  <c r="G8" i="3"/>
  <c r="G9" i="3"/>
  <c r="G10" i="3"/>
  <c r="G11" i="3"/>
  <c r="G12" i="3"/>
  <c r="G13" i="3"/>
  <c r="G14" i="3"/>
  <c r="G15" i="3"/>
  <c r="G16" i="3"/>
  <c r="G17" i="3"/>
  <c r="G18" i="3"/>
  <c r="G19" i="3"/>
  <c r="G20" i="3"/>
  <c r="G21" i="3"/>
  <c r="G22" i="3"/>
  <c r="G23" i="3"/>
  <c r="G24" i="3"/>
  <c r="H6" i="3" l="1"/>
  <c r="H77" i="3"/>
  <c r="G25" i="3"/>
  <c r="G77" i="3"/>
  <c r="F87" i="3"/>
  <c r="G87" i="3" l="1"/>
  <c r="H87" i="3"/>
</calcChain>
</file>

<file path=xl/sharedStrings.xml><?xml version="1.0" encoding="utf-8"?>
<sst xmlns="http://schemas.openxmlformats.org/spreadsheetml/2006/main" count="248" uniqueCount="247">
  <si>
    <t>CÓDIGO</t>
  </si>
  <si>
    <t>OBJETO DEL GASTO</t>
  </si>
  <si>
    <t>DETALLE *</t>
  </si>
  <si>
    <t>DIFERENCIA ABSOLUTA</t>
  </si>
  <si>
    <t>VARIACIÓN 
PORCENTUAL</t>
  </si>
  <si>
    <t>0</t>
  </si>
  <si>
    <t>REMUNERACIONES</t>
  </si>
  <si>
    <t>0.01.01</t>
  </si>
  <si>
    <t>Remuneraciones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</si>
  <si>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</si>
  <si>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</si>
  <si>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</si>
  <si>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</si>
  <si>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</si>
  <si>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</si>
  <si>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</si>
  <si>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</si>
  <si>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</si>
  <si>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</si>
  <si>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</si>
  <si>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0.03.02</t>
  </si>
  <si>
    <t>Restricciones al ejercicio liberal de la profesión</t>
  </si>
  <si>
    <t>0.03.03</t>
  </si>
  <si>
    <t>Decimotercer mes</t>
  </si>
  <si>
    <t>0.03.04</t>
  </si>
  <si>
    <t>Salario escolar</t>
  </si>
  <si>
    <t>0.03.99</t>
  </si>
  <si>
    <t>Otros incentivos salariales</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</si>
  <si>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</si>
  <si>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</si>
  <si>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</si>
  <si>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</si>
  <si>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</si>
  <si>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0.04.03</t>
  </si>
  <si>
    <t>Contribución patronal al INA</t>
  </si>
  <si>
    <t>0.04.04</t>
  </si>
  <si>
    <t>Contribución patronal al FODESAF</t>
  </si>
  <si>
    <t>0.04.05</t>
  </si>
  <si>
    <t>Contribución patronal al Banco Popular</t>
  </si>
  <si>
    <t>0.05.01</t>
  </si>
  <si>
    <t>Contribución patronal al seguro de pensiones</t>
  </si>
  <si>
    <t>0.05.02</t>
  </si>
  <si>
    <t>Aporte patronal al ROPC</t>
  </si>
  <si>
    <t>0.05.03</t>
  </si>
  <si>
    <t>Aporte patronal al FCL</t>
  </si>
  <si>
    <t>0.05.05</t>
  </si>
  <si>
    <t>Contribución patronal a fondos administrados</t>
  </si>
  <si>
    <t>SERVICIOS</t>
  </si>
  <si>
    <t>Otros alquileres</t>
  </si>
  <si>
    <t>1.02.03</t>
  </si>
  <si>
    <t>Servicio de correo</t>
  </si>
  <si>
    <t>1.02.04</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</si>
  <si>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</si>
  <si>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</si>
  <si>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</si>
  <si>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</si>
  <si>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Publicidad y propaganda</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</si>
  <si>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</si>
  <si>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</si>
  <si>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</si>
  <si>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1.04.01</t>
  </si>
  <si>
    <t>Servicios ciencias salud</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</si>
  <si>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</si>
  <si>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</si>
  <si>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</si>
  <si>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</si>
  <si>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1.04.05</t>
  </si>
  <si>
    <t xml:space="preserve">Servicio de desarrollo de sistemas </t>
  </si>
  <si>
    <t>Considera el pago de servicios profesionales o técnicos que se contratan para la elaboración de planes, diseños, diagnósticos y estudios diversos en el campo de la informática.</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</si>
  <si>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</si>
  <si>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</si>
  <si>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</si>
  <si>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</si>
  <si>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</si>
  <si>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</si>
  <si>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</si>
  <si>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</si>
  <si>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</si>
  <si>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</si>
  <si>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</si>
  <si>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</si>
  <si>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</si>
  <si>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</si>
  <si>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</si>
  <si>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</si>
  <si>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</si>
  <si>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</si>
  <si>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</si>
  <si>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</si>
  <si>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</si>
  <si>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</si>
  <si>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</si>
  <si>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1.07.03</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</si>
  <si>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</si>
  <si>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</si>
  <si>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</si>
  <si>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</si>
  <si>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</si>
  <si>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</si>
  <si>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</si>
  <si>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</si>
  <si>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</si>
  <si>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</si>
  <si>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</si>
  <si>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1.08.08</t>
  </si>
  <si>
    <t>Mantenimiento y reparación de equipo de cómputo y sistemas</t>
  </si>
  <si>
    <t>Contempla los gastos por concepto de mantenimiento y reparaciones preventivas y habituales de computadoras tanto la parte física como en el conjunto de programas en funcionamiento, sus equipos auxiliares y otros.</t>
  </si>
  <si>
    <t>1.08.99</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</si>
  <si>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</si>
  <si>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</si>
  <si>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</si>
  <si>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</si>
  <si>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</si>
  <si>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</si>
  <si>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</si>
  <si>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</si>
  <si>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</si>
  <si>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</si>
  <si>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</si>
  <si>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</si>
  <si>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</si>
  <si>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</si>
  <si>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</si>
  <si>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</si>
  <si>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</si>
  <si>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</si>
  <si>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</si>
  <si>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</si>
  <si>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</si>
  <si>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</si>
  <si>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</si>
  <si>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</si>
  <si>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</si>
  <si>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</si>
  <si>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</si>
  <si>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2.99.01</t>
  </si>
  <si>
    <t>Útiles y materiales de oficina y cómputo</t>
  </si>
  <si>
    <t>2.99.02</t>
  </si>
  <si>
    <t>2.99.03</t>
  </si>
  <si>
    <t xml:space="preserve">Productos de papel, cartón e impresos </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</si>
  <si>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</si>
  <si>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</si>
  <si>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</si>
  <si>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</si>
  <si>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</si>
  <si>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</si>
  <si>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</si>
  <si>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</si>
  <si>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</si>
  <si>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</si>
  <si>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</si>
  <si>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</si>
  <si>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</si>
  <si>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</si>
  <si>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5</t>
  </si>
  <si>
    <t>BIENES DURADEROS</t>
  </si>
  <si>
    <t>5.01.02</t>
  </si>
  <si>
    <t>Equipo de transporte</t>
  </si>
  <si>
    <t>Corresponde a la compra de equipo que se utiliza para el traslado de personas y carga por vía terrestre, aérea, marítima y fluvial.</t>
  </si>
  <si>
    <t>5.01.04</t>
  </si>
  <si>
    <t>Equipo y Mobiliario de Oficina</t>
  </si>
  <si>
    <t>5.99.03</t>
  </si>
  <si>
    <t>Bienes Intangibles</t>
  </si>
  <si>
    <t>TRANSFERENCIAS CORRIENTES</t>
  </si>
  <si>
    <t>6.02.01</t>
  </si>
  <si>
    <t>Becas a funcionarios</t>
  </si>
  <si>
    <t>6.02.02</t>
  </si>
  <si>
    <t>Becas a terceras personas</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</si>
  <si>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</si>
  <si>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</si>
  <si>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</si>
  <si>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</si>
  <si>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</si>
  <si>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</si>
  <si>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</si>
  <si>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</si>
  <si>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</si>
  <si>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Cuotas a Organismos Internacionales</t>
  </si>
  <si>
    <t>TOTAL</t>
  </si>
  <si>
    <t>Para visualizar las subpartidas, debe dar click en el más (+) de la izquierda.</t>
  </si>
  <si>
    <t>Cifras en colones</t>
  </si>
  <si>
    <t>1.02.99</t>
  </si>
  <si>
    <t>1.03.03</t>
  </si>
  <si>
    <t>Impresión, encuadernación y otros</t>
  </si>
  <si>
    <t>1.04.02</t>
  </si>
  <si>
    <t>Servicios Jurídicos</t>
  </si>
  <si>
    <r>
      <t>Corresponde al pago de servicios básicos no considerados en los conceptos anteriores, por ejemplo los servicios que brindan las municipalidades como recolección de desechos sólidos, aseo de vías y sitios públicos, alumbrado público y otros</t>
    </r>
    <r>
      <rPr>
        <sz val="10"/>
        <rFont val="Franklin Gothic Book"/>
        <family val="2"/>
      </rPr>
      <t xml:space="preserve">. </t>
    </r>
  </si>
  <si>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Franklin Gothic Book"/>
        <family val="2"/>
      </rPr>
      <t xml:space="preserve">. </t>
    </r>
  </si>
  <si>
    <r>
      <t>Incluye los pagos por servicios profesionales y técnicos para elaborar trabajos en el campo de la abogacía y el notariado</t>
    </r>
    <r>
      <rPr>
        <sz val="10"/>
        <rFont val="Franklin Gothic Book"/>
        <family val="2"/>
      </rPr>
      <t xml:space="preserve">. </t>
    </r>
  </si>
  <si>
    <t>5.01.07</t>
  </si>
  <si>
    <t>Equipo y mobiliario educacional, deportivo y recreativo</t>
  </si>
  <si>
    <t>6.07.01</t>
  </si>
  <si>
    <t>CUENTAS ESPECIALES</t>
  </si>
  <si>
    <t>Sumas libres sin asignación presupuestaria</t>
  </si>
  <si>
    <t>9.02.01</t>
  </si>
  <si>
    <t xml:space="preserve">Corresponde a erogaciones que se efectúan para la adquisición de equipo y mobiliario para la enseñanza, la práctica de deportes y la realización de actividades culturales y de entretenimiento. Incluye entre otros, el equipo y mobiliario que se utiliza en el desarrollo de las labores educacionales, los que se requieren en los centros de estudio como sillas, pupitres, estantes y vitrinas para las bibliotecas, museos, salas de exposición, de conferencias y otras. </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</si>
  <si>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</si>
  <si>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6.02.03</t>
  </si>
  <si>
    <t>Ayudas a funcionarios</t>
  </si>
  <si>
    <t>1.03.02</t>
  </si>
  <si>
    <t>OBSERVACIÓN</t>
  </si>
  <si>
    <t>PRESUPUESTO
2023</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</si>
  <si>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</si>
  <si>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</si>
  <si>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</si>
  <si>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</si>
  <si>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</si>
  <si>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</si>
  <si>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</si>
  <si>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</si>
  <si>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</si>
  <si>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</si>
  <si>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</si>
  <si>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</si>
  <si>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</si>
  <si>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Incluye el arrendamiento de otros bienes o derechos no contemplados en los conceptos anteriores.</t>
  </si>
  <si>
    <t>Comprende las erogaciones por concepto de servicios profesionales y técnicos para realizar trabajos en el campo de la salud. Incluye los servicios integrales de salud.</t>
  </si>
  <si>
    <t>PRESUPUESTO 
2024</t>
  </si>
  <si>
    <t>5.01.99</t>
  </si>
  <si>
    <t>Maquinaria y equipo diverso</t>
  </si>
  <si>
    <t>Contempla el pago de servicio de traslado nacional e internacional de toda clase de correspondencia postal, el alquiler de apartados postales, la adquisición de estampillas y otros servicios conexos.</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</si>
  <si>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</si>
  <si>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Adquisición de equipo y mobiliario para la realización de labores administrativas. Incluye calculadoras, fotocopiadoras, ventiladores, archivadores entre otros. Además considera mobiliario de toda clase, como mesas, sillas, sillones, escritorios, estantes, armarios, muebles para microcomputadoras, etc.</t>
  </si>
  <si>
    <r>
      <t>Corresponde a los servicios administrativos que brinda el BCCR a las ODMs</t>
    </r>
    <r>
      <rPr>
        <sz val="10"/>
        <color rgb="FFFF0000"/>
        <rFont val="Arial"/>
        <family val="2"/>
      </rPr>
      <t>.</t>
    </r>
  </si>
  <si>
    <r>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r>
    <r>
      <rPr>
        <sz val="10"/>
        <color rgb="FFFF0000"/>
        <rFont val="Arial"/>
        <family val="2"/>
      </rPr>
      <t>.</t>
    </r>
  </si>
  <si>
    <r>
      <t>Considera los gastos por concepto de compra de repuestos que se usan para el mantenimiento y reparación de maquinaria y equipo así como accesorios, que no incrementen la vida útil del bien y no son capitalizables</t>
    </r>
    <r>
      <rPr>
        <sz val="10"/>
        <color rgb="FFFF0000"/>
        <rFont val="Arial"/>
        <family val="2"/>
      </rPr>
      <t>.</t>
    </r>
  </si>
  <si>
    <r>
      <t>Comprende la adquisición de artículos que se requieren para realizar labores de oficina, de cómputo</t>
    </r>
    <r>
      <rPr>
        <sz val="10"/>
        <color rgb="FFFF0000"/>
        <rFont val="Arial"/>
        <family val="2"/>
      </rPr>
      <t>.</t>
    </r>
  </si>
  <si>
    <r>
      <t>Comprende la adquisición de útiles y materiales no capitalizables que se utilizan en las actividades médico-quirúrgicas, de enfermería, farmacia, laboratorio e investigación en general</t>
    </r>
    <r>
      <rPr>
        <sz val="10"/>
        <color rgb="FFFF0000"/>
        <rFont val="Arial"/>
        <family val="2"/>
      </rPr>
      <t>.</t>
    </r>
  </si>
  <si>
    <r>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r>
    <r>
      <rPr>
        <sz val="10"/>
        <color rgb="FFFF0000"/>
        <rFont val="Arial"/>
        <family val="2"/>
      </rPr>
      <t>.</t>
    </r>
  </si>
  <si>
    <r>
      <t>Incorpora la compra de útiles, materiales y suministros no incluidos en las subpartidas anteriores</t>
    </r>
    <r>
      <rPr>
        <sz val="10"/>
        <color rgb="FFFF0000"/>
        <rFont val="Arial"/>
        <family val="2"/>
      </rPr>
      <t>.</t>
    </r>
  </si>
  <si>
    <r>
      <t>Comprende la adquisición de un todo para la brigada de emergencias</t>
    </r>
    <r>
      <rPr>
        <sz val="10"/>
        <color rgb="FFFF0000"/>
        <rFont val="Arial"/>
        <family val="2"/>
      </rPr>
      <t>.</t>
    </r>
  </si>
  <si>
    <r>
      <t>Reconocimiento semestral, con base en un monto por consumo eléctrico fijo para todos los funcionarios basado en una jornada de 8 horas, por concepto de pago del consumo eléctrico en que incurren los funcionarios por el uso de las computadoras en labores de teletrabajo</t>
    </r>
    <r>
      <rPr>
        <sz val="10"/>
        <color rgb="FFFF0000"/>
        <rFont val="Arial"/>
        <family val="2"/>
      </rPr>
      <t>.</t>
    </r>
  </si>
  <si>
    <r>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r>
    <r>
      <rPr>
        <sz val="10"/>
        <color rgb="FFFF0000"/>
        <rFont val="Arial"/>
        <family val="2"/>
      </rPr>
      <t>.</t>
    </r>
  </si>
  <si>
    <r>
      <t>1</t>
    </r>
    <r>
      <rPr>
        <sz val="10"/>
        <color rgb="FFFF0000"/>
        <rFont val="Arial"/>
        <family val="2"/>
      </rPr>
      <t>.</t>
    </r>
    <r>
      <rPr>
        <sz val="10"/>
        <rFont val="Arial"/>
        <family val="2"/>
      </rPr>
      <t>01</t>
    </r>
    <r>
      <rPr>
        <sz val="10"/>
        <color rgb="FFFF0000"/>
        <rFont val="Arial"/>
        <family val="2"/>
      </rPr>
      <t>.</t>
    </r>
    <r>
      <rPr>
        <sz val="10"/>
        <rFont val="Arial"/>
        <family val="2"/>
      </rPr>
      <t>99</t>
    </r>
  </si>
  <si>
    <r>
      <t>Útiles y materiales médico</t>
    </r>
    <r>
      <rPr>
        <sz val="10"/>
        <color rgb="FFFF0000"/>
        <rFont val="Arial"/>
        <family val="2"/>
      </rPr>
      <t>-</t>
    </r>
    <r>
      <rPr>
        <sz val="10"/>
        <rFont val="Arial"/>
        <family val="2"/>
      </rPr>
      <t>hospitalario</t>
    </r>
  </si>
  <si>
    <r>
      <t>Mantenimiento de otros equipo</t>
    </r>
    <r>
      <rPr>
        <sz val="10"/>
        <color rgb="FFFF0000"/>
        <rFont val="Arial"/>
        <family val="2"/>
      </rPr>
      <t>s</t>
    </r>
  </si>
  <si>
    <r>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
Incorpora cuatro plazas nuevas y la reclasificación de ocho puestos de supervisión 1 a supervisor 2</t>
    </r>
    <r>
      <rPr>
        <sz val="10"/>
        <color rgb="FFFF0000"/>
        <rFont val="Arial"/>
        <family val="2"/>
      </rPr>
      <t>.</t>
    </r>
  </si>
  <si>
    <t>Servicio de telecomunicaciones</t>
  </si>
  <si>
    <t xml:space="preserve">Otros servicios básicos </t>
  </si>
  <si>
    <t>Presupuesto de la SUPEN para el  2024</t>
  </si>
  <si>
    <t>Adquisición de materiales y productos que se requieren en la construcción, mantenimiento y reparación de los sistemas eléctricos, telefónicos y de cómputo. Como ejemplo se citan los siguientes: todo tipo de cable, bombillos, tubos, conectores, uniones, cajas octogonales, toma corrientes, cajas telefónicas, memoria RAM, tarjetas para cómputo, abanicos internos de computadoras, entre otros.</t>
  </si>
  <si>
    <r>
      <rPr>
        <sz val="10"/>
        <rFont val="Arial"/>
        <family val="2"/>
      </rPr>
      <t>Incluye la adquisición y el desarrollo de sistemas informáticos, así como de software especializado. Se contemplan en esta subpartida, las erogaciones por concepto de adiciones y mejoras a sistemas que se encuentran en operación.</t>
    </r>
  </si>
  <si>
    <r>
      <t xml:space="preserve">Monto que se destina en forma temporal a funcionarios para que inicien, continúen o completen sus estudios, en el país o en el exterior. Dicha suma puede cubrir parcial o totalmente el costo del estudio. Además, puede incluir los gastos </t>
    </r>
    <r>
      <rPr>
        <sz val="10"/>
        <rFont val="Arial"/>
        <family val="2"/>
      </rPr>
      <t>de graduación.</t>
    </r>
  </si>
  <si>
    <t xml:space="preserve">  * Detalle correspondiente a la cuenta </t>
  </si>
  <si>
    <r>
      <t>Suma que se destina en forma temporal a personas que no son funcionarios, para que inicien, continúen o completen sus estudios, sea en el país o en el exterior. Dicha suma puede cubrir parcial o totalmente el costo del estudio. I</t>
    </r>
    <r>
      <rPr>
        <strike/>
        <sz val="10"/>
        <color rgb="FFFF0000"/>
        <rFont val="Arial"/>
        <family val="2"/>
      </rPr>
      <t>n</t>
    </r>
    <r>
      <rPr>
        <sz val="10"/>
        <rFont val="Arial"/>
        <family val="2"/>
      </rPr>
      <t>cluye ayudas económicas para prácticas estudiantiles que están dentro de los programas de estudio de centros de enseñanza</t>
    </r>
    <r>
      <rPr>
        <sz val="10"/>
        <color rgb="FFFF0000"/>
        <rFont val="Arial"/>
        <family val="2"/>
      </rPr>
      <t>.</t>
    </r>
  </si>
  <si>
    <t xml:space="preserve">Análisis de las observaciones </t>
  </si>
  <si>
    <t xml:space="preserve">Presupuesto para aprobación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</si>
</sst>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41" formatCode="_-* #,##0_-;\-* #,##0_-;_-* &quot;-&quot;_-;_-@_-"/>
    <numFmt numFmtId="43" formatCode="_-* #,##0.00_-;\-* #,##0.00_-;_-* &quot;-&quot;??_-;_-@_-"/>
    <numFmt numFmtId="164" formatCode="&quot;¢&quot;#,##0.00_);[Red]\(&quot;¢&quot;#,##0.00\)"/>
    <numFmt numFmtId="165" formatCode="00\-00"/>
    <numFmt numFmtId="166" formatCode="&quot;¢&quot;#,##0_);[Red]\(&quot;¢&quot;#,##0\)"/>
  </numFmts>
  <fonts count="17" x14ac:knownFonts="1">
    <font>
      <sz val="10"/>
      <name val="Arial"/>
      <family val="2"/>
    </font>
    <font>
      <sz val="11"/>
      <color theme="1"/>
      <name val="Calibri"/>
      <family val="2"/>
      <scheme val="minor"/>
    </font>
    <font>
      <sz val="10"/>
      <name val="Arial"/>
      <family val="2"/>
    </font>
    <font>
      <sz val="12"/>
      <name val="Arial"/>
      <family val="2"/>
    </font>
    <font>
      <sz val="9"/>
      <name val="Arial"/>
      <family val="2"/>
    </font>
    <font>
      <b/>
      <sz val="14"/>
      <name val="Arial"/>
      <family val="2"/>
    </font>
    <font>
      <sz val="10"/>
      <color indexed="10"/>
      <name val="Arial"/>
      <family val="2"/>
    </font>
    <font>
      <sz val="10"/>
      <name val="Franklin Gothic Book"/>
      <family val="2"/>
    </font>
    <font>
      <b/>
      <sz val="16"/>
      <name val="Arial"/>
      <family val="2"/>
    </font>
    <font>
      <sz val="10"/>
      <name val="Arial"/>
      <family val="2"/>
    </font>
    <font>
      <b/>
      <sz val="10"/>
      <name val="Arial"/>
      <family val="2"/>
    </font>
    <font>
      <sz val="8"/>
      <name val="Arial"/>
      <family val="2"/>
    </font>
    <font>
      <sz val="10"/>
      <color rgb="FFFF0000"/>
      <name val="Arial"/>
      <family val="2"/>
    </font>
    <font>
      <strike/>
      <sz val="10"/>
      <color rgb="FFFF0000"/>
      <name val="Arial"/>
      <family val="2"/>
    </font>
    <font>
      <i/>
      <sz val="10"/>
      <name val="Arial"/>
      <family val="2"/>
    </font>
    <font>
      <b/>
      <sz val="8"/>
      <name val="Arial"/>
      <family val="2"/>
    </font>
    <font>
      <b/>
      <sz val="9"/>
      <name val="Arial"/>
      <family val="2"/>
    </font>
  </fonts>
  <fills count="7">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2" tint="-9.9978637043366805E-2"/>
        <bgColor indexed="64"/>
      </patternFill>
    </fill>
  </fills>
  <borders count="5">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s>
  <cellStyleXfs count="43">
    <xf numFmtId="0" fontId="0" fillId="0" borderId="0"/>
    <xf numFmtId="9" fontId="2" fillId="0" borderId="0" applyFont="0" applyFill="0" applyBorder="0" applyAlignment="0" applyProtection="0"/>
    <xf numFmtId="0" fontId="9" fillId="0" borderId="0"/>
    <xf numFmtId="0" fontId="2" fillId="0" borderId="0"/>
    <xf numFmtId="0" fontId="2" fillId="0" borderId="0"/>
    <xf numFmtId="0" fontId="2" fillId="0" borderId="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60">
    <xf numFmtId="0" fontId="0" fillId="0" borderId="0" xfId="0"/>
    <xf numFmtId="0" fontId="3" fillId="0" borderId="0" xfId="0" applyFont="1" applyAlignment="1">
      <alignment horizontal="center"/>
    </xf>
    <xf numFmtId="0" fontId="3" fillId="0" borderId="0" xfId="0" applyFont="1"/>
    <xf numFmtId="0" fontId="2" fillId="0" borderId="0" xfId="0" applyFont="1"/>
    <xf numFmtId="0" fontId="5" fillId="0" borderId="0" xfId="0" applyFont="1" applyAlignment="1">
      <alignment horizontal="center" vertical="center"/>
    </xf>
    <xf numFmtId="0" fontId="5" fillId="0" borderId="0" xfId="0" applyFont="1" applyAlignment="1">
      <alignment horizontal="centerContinuous" vertical="center" wrapText="1"/>
    </xf>
    <xf numFmtId="164" fontId="5" fillId="0" borderId="0" xfId="0" applyNumberFormat="1" applyFont="1" applyAlignment="1">
      <alignment horizontal="centerContinuous" vertical="center" wrapText="1"/>
    </xf>
    <xf numFmtId="0" fontId="2" fillId="0" borderId="0" xfId="0" applyFont="1" applyAlignment="1">
      <alignment horizontal="center" vertical="top"/>
    </xf>
    <xf numFmtId="0" fontId="2" fillId="0" borderId="0" xfId="0" applyFont="1" applyAlignment="1">
      <alignment vertical="top" wrapText="1"/>
    </xf>
    <xf numFmtId="0" fontId="6" fillId="0" borderId="0" xfId="0" applyFont="1" applyAlignment="1">
      <alignment vertical="top" wrapText="1"/>
    </xf>
    <xf numFmtId="0" fontId="6" fillId="0" borderId="0" xfId="0" applyFont="1"/>
    <xf numFmtId="4" fontId="2" fillId="0" borderId="0" xfId="0" applyNumberFormat="1" applyFont="1" applyAlignment="1">
      <alignment vertical="top" wrapText="1"/>
    </xf>
    <xf numFmtId="10" fontId="2" fillId="0" borderId="0" xfId="1" applyNumberFormat="1" applyFont="1"/>
    <xf numFmtId="0" fontId="0" fillId="0" borderId="0" xfId="0" applyFont="1" applyAlignment="1">
      <alignment vertical="top" wrapText="1"/>
    </xf>
    <xf numFmtId="3" fontId="2" fillId="0" borderId="0" xfId="0" applyNumberFormat="1" applyFont="1" applyAlignment="1">
      <alignment vertical="top" wrapText="1"/>
    </xf>
    <xf numFmtId="166" fontId="3" fillId="0" borderId="0" xfId="0" applyNumberFormat="1" applyFont="1"/>
    <xf numFmtId="166" fontId="5" fillId="0" borderId="0" xfId="0" applyNumberFormat="1" applyFont="1" applyAlignment="1">
      <alignment horizontal="centerContinuous" vertical="center" wrapText="1"/>
    </xf>
    <xf numFmtId="166" fontId="2" fillId="0" borderId="0" xfId="0" applyNumberFormat="1" applyFont="1" applyAlignment="1">
      <alignment vertical="top"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49" fontId="10" fillId="3" borderId="3" xfId="0" applyNumberFormat="1" applyFont="1" applyFill="1" applyBorder="1" applyAlignment="1" applyProtection="1">
      <alignment horizontal="center" vertical="center"/>
      <protection hidden="1"/>
    </xf>
    <xf numFmtId="0" fontId="10" fillId="3" borderId="3" xfId="0" applyFont="1" applyFill="1" applyBorder="1" applyAlignment="1" applyProtection="1">
      <alignment horizontal="center" vertical="center" wrapText="1"/>
      <protection hidden="1"/>
    </xf>
    <xf numFmtId="7" fontId="10" fillId="3" borderId="3" xfId="0" applyNumberFormat="1" applyFont="1" applyFill="1" applyBorder="1" applyAlignment="1" applyProtection="1">
      <alignment horizontal="right" vertical="center" wrapText="1"/>
      <protection hidden="1"/>
    </xf>
    <xf numFmtId="10" fontId="10" fillId="3" borderId="3" xfId="1" applyNumberFormat="1" applyFont="1" applyFill="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hidden="1"/>
    </xf>
    <xf numFmtId="0" fontId="0" fillId="0" borderId="4" xfId="0" applyFont="1" applyBorder="1" applyAlignment="1" applyProtection="1">
      <alignment vertical="center" wrapText="1"/>
      <protection hidden="1"/>
    </xf>
    <xf numFmtId="7" fontId="0" fillId="0" borderId="4" xfId="0" applyNumberFormat="1" applyFont="1" applyBorder="1" applyAlignment="1" applyProtection="1">
      <alignment vertical="center" wrapText="1"/>
      <protection hidden="1"/>
    </xf>
    <xf numFmtId="10" fontId="0" fillId="0" borderId="4" xfId="1" applyNumberFormat="1" applyFont="1" applyBorder="1" applyAlignment="1" applyProtection="1">
      <alignment horizontal="center" vertical="center" wrapText="1"/>
      <protection hidden="1"/>
    </xf>
    <xf numFmtId="10" fontId="0" fillId="0" borderId="4" xfId="1" applyNumberFormat="1" applyFont="1" applyBorder="1" applyAlignment="1" applyProtection="1">
      <alignment horizontal="center" vertical="center" wrapText="1"/>
      <protection locked="0"/>
    </xf>
    <xf numFmtId="49" fontId="10" fillId="3" borderId="4" xfId="0" applyNumberFormat="1"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wrapText="1"/>
      <protection hidden="1"/>
    </xf>
    <xf numFmtId="7" fontId="10" fillId="3" borderId="4" xfId="0" applyNumberFormat="1" applyFont="1" applyFill="1" applyBorder="1" applyAlignment="1" applyProtection="1">
      <alignment horizontal="right" vertical="center" wrapText="1"/>
      <protection hidden="1"/>
    </xf>
    <xf numFmtId="10" fontId="10" fillId="3" borderId="4" xfId="1" applyNumberFormat="1" applyFont="1" applyFill="1" applyBorder="1" applyAlignment="1" applyProtection="1">
      <alignment horizontal="center" vertical="center" wrapText="1"/>
      <protection hidden="1"/>
    </xf>
    <xf numFmtId="10" fontId="10" fillId="3" borderId="4" xfId="1" applyNumberFormat="1" applyFont="1" applyFill="1" applyBorder="1" applyAlignment="1" applyProtection="1">
      <alignment horizontal="center" vertical="center" wrapText="1"/>
      <protection locked="0"/>
    </xf>
    <xf numFmtId="165" fontId="0" fillId="0" borderId="4" xfId="0" applyNumberFormat="1" applyFont="1" applyFill="1" applyBorder="1" applyAlignment="1" applyProtection="1">
      <alignment horizontal="center" vertical="center" wrapText="1"/>
      <protection hidden="1"/>
    </xf>
    <xf numFmtId="0" fontId="0" fillId="0" borderId="4" xfId="0" applyFont="1" applyFill="1" applyBorder="1" applyAlignment="1" applyProtection="1">
      <alignment vertical="center" wrapText="1"/>
      <protection hidden="1"/>
    </xf>
    <xf numFmtId="165" fontId="0" fillId="0" borderId="4" xfId="0" applyNumberFormat="1" applyFont="1" applyBorder="1" applyAlignment="1" applyProtection="1">
      <alignment horizontal="center" vertical="center" wrapText="1"/>
      <protection hidden="1"/>
    </xf>
    <xf numFmtId="7" fontId="0" fillId="0" borderId="4" xfId="0" applyNumberFormat="1" applyFont="1" applyFill="1" applyBorder="1" applyAlignment="1" applyProtection="1">
      <alignment vertical="center" wrapText="1"/>
      <protection hidden="1"/>
    </xf>
    <xf numFmtId="0" fontId="0" fillId="3" borderId="4" xfId="0" applyFont="1" applyFill="1" applyBorder="1" applyAlignment="1" applyProtection="1">
      <alignment horizontal="left" vertical="center" wrapText="1"/>
      <protection hidden="1"/>
    </xf>
    <xf numFmtId="0" fontId="10" fillId="4" borderId="2" xfId="0" applyFont="1" applyFill="1" applyBorder="1" applyAlignment="1">
      <alignment horizontal="center" vertical="center" wrapText="1"/>
    </xf>
    <xf numFmtId="49" fontId="10" fillId="5" borderId="4" xfId="0" applyNumberFormat="1" applyFont="1" applyFill="1" applyBorder="1" applyAlignment="1" applyProtection="1">
      <alignment horizontal="center" vertical="center"/>
      <protection hidden="1"/>
    </xf>
    <xf numFmtId="0" fontId="10" fillId="5" borderId="4" xfId="0" applyFont="1" applyFill="1" applyBorder="1" applyAlignment="1" applyProtection="1">
      <alignment horizontal="center" vertical="center" wrapText="1"/>
      <protection hidden="1"/>
    </xf>
    <xf numFmtId="7" fontId="10" fillId="5" borderId="4" xfId="0" applyNumberFormat="1" applyFont="1" applyFill="1" applyBorder="1" applyAlignment="1" applyProtection="1">
      <alignment horizontal="right" vertical="center" wrapText="1"/>
      <protection hidden="1"/>
    </xf>
    <xf numFmtId="7" fontId="10" fillId="5" borderId="3" xfId="0" applyNumberFormat="1" applyFont="1" applyFill="1" applyBorder="1" applyAlignment="1" applyProtection="1">
      <alignment horizontal="right" vertical="center" wrapText="1"/>
      <protection hidden="1"/>
    </xf>
    <xf numFmtId="10" fontId="10" fillId="5" borderId="4" xfId="1" applyNumberFormat="1" applyFont="1" applyFill="1" applyBorder="1" applyAlignment="1" applyProtection="1">
      <alignment horizontal="center" vertical="center" wrapText="1"/>
      <protection hidden="1"/>
    </xf>
    <xf numFmtId="10" fontId="10" fillId="5" borderId="4" xfId="1" applyNumberFormat="1" applyFont="1" applyFill="1" applyBorder="1" applyAlignment="1" applyProtection="1">
      <alignment horizontal="center" vertical="center" wrapText="1"/>
      <protection locked="0"/>
    </xf>
    <xf numFmtId="10" fontId="0" fillId="3" borderId="4" xfId="1" applyNumberFormat="1" applyFont="1" applyFill="1" applyBorder="1" applyAlignment="1" applyProtection="1">
      <alignment horizontal="center" vertical="center" wrapText="1"/>
      <protection hidden="1"/>
    </xf>
    <xf numFmtId="7" fontId="0" fillId="0" borderId="3" xfId="0" applyNumberFormat="1" applyFont="1" applyFill="1" applyBorder="1" applyAlignment="1" applyProtection="1">
      <alignment horizontal="right" vertical="center" wrapText="1"/>
      <protection hidden="1"/>
    </xf>
    <xf numFmtId="9" fontId="0" fillId="0" borderId="4" xfId="1" applyNumberFormat="1" applyFont="1" applyBorder="1" applyAlignment="1" applyProtection="1">
      <alignment horizontal="center" vertical="center" wrapText="1"/>
      <protection hidden="1"/>
    </xf>
    <xf numFmtId="0" fontId="2" fillId="0" borderId="0" xfId="0" applyFont="1" applyFill="1"/>
    <xf numFmtId="0" fontId="14" fillId="0" borderId="0" xfId="0" applyFont="1" applyAlignment="1">
      <alignment vertical="center" wrapText="1"/>
    </xf>
    <xf numFmtId="0" fontId="15" fillId="2" borderId="2" xfId="0" applyFont="1" applyFill="1" applyBorder="1" applyAlignment="1">
      <alignment horizontal="center" vertical="center" wrapText="1"/>
    </xf>
    <xf numFmtId="0" fontId="16" fillId="2" borderId="2" xfId="2" applyFont="1" applyFill="1" applyBorder="1" applyAlignment="1">
      <alignment horizontal="center" vertical="center" wrapText="1"/>
    </xf>
    <xf numFmtId="0" fontId="15" fillId="6" borderId="2" xfId="2" applyFont="1" applyFill="1" applyBorder="1" applyAlignment="1">
      <alignment horizontal="center" vertical="center" wrapText="1"/>
    </xf>
    <xf numFmtId="7" fontId="10" fillId="3" borderId="3" xfId="1" applyNumberFormat="1" applyFont="1" applyFill="1" applyBorder="1" applyAlignment="1" applyProtection="1">
      <alignment horizontal="right" vertical="center" wrapText="1"/>
      <protection locked="0"/>
    </xf>
    <xf numFmtId="7" fontId="0" fillId="0" borderId="4" xfId="1" applyNumberFormat="1" applyFont="1" applyBorder="1" applyAlignment="1" applyProtection="1">
      <alignment horizontal="right" vertical="center" wrapText="1"/>
      <protection locked="0"/>
    </xf>
    <xf numFmtId="0" fontId="8" fillId="0" borderId="0" xfId="0" applyFont="1" applyAlignment="1">
      <alignment horizontal="left" vertical="center" wrapText="1"/>
    </xf>
    <xf numFmtId="0" fontId="8" fillId="0" borderId="0" xfId="0" applyFont="1" applyAlignment="1">
      <alignment horizontal="left" vertical="center"/>
    </xf>
    <xf numFmtId="0" fontId="4" fillId="0" borderId="0" xfId="0" applyFont="1" applyAlignment="1">
      <alignment horizontal="left"/>
    </xf>
    <xf numFmtId="0" fontId="0" fillId="0" borderId="0" xfId="0" applyFont="1" applyAlignment="1">
      <alignment horizontal="left" vertical="center" wrapText="1"/>
    </xf>
  </cellXfs>
  <cellStyles count="43">
    <cellStyle name="Millares [0] 2" xfId="10" xr:uid="{CF3E84FD-5355-4F3F-8AA0-9B294E057F60}"/>
    <cellStyle name="Millares [0] 2 2" xfId="28" xr:uid="{E261B7DE-57A4-4DBA-BF72-C06CC3D333C9}"/>
    <cellStyle name="Millares [0] 3" xfId="6" xr:uid="{1D29C9E5-17E3-42F4-8E03-5DC3F14F943E}"/>
    <cellStyle name="Millares 10" xfId="20" xr:uid="{2B5B42AF-BA27-4C66-B929-5551204D6023}"/>
    <cellStyle name="Millares 10 2" xfId="38" xr:uid="{97E6C093-184C-4734-A918-EFB335C879E4}"/>
    <cellStyle name="Millares 11" xfId="21" xr:uid="{679274A3-3995-4767-A936-79F0CF118700}"/>
    <cellStyle name="Millares 11 2" xfId="39" xr:uid="{D1890AAD-FC01-4B89-8320-B3E97C2E9AF5}"/>
    <cellStyle name="Millares 12" xfId="22" xr:uid="{6C4C3A99-560B-4738-B7A6-411464369A09}"/>
    <cellStyle name="Millares 12 2" xfId="40" xr:uid="{02B37594-4018-4B59-9D10-412B5463A87F}"/>
    <cellStyle name="Millares 13" xfId="23" xr:uid="{F17B3181-9064-45FC-B42F-5F0FC4C8CB72}"/>
    <cellStyle name="Millares 13 2" xfId="41" xr:uid="{B2E01FAD-824B-449B-BEC1-382D7D51A701}"/>
    <cellStyle name="Millares 2" xfId="9" xr:uid="{371E2DED-157B-4FD6-B297-1785D12D139A}"/>
    <cellStyle name="Millares 2 2" xfId="27" xr:uid="{57E7677F-A3EE-47F4-AD39-2BF49FB84428}"/>
    <cellStyle name="Millares 3" xfId="14" xr:uid="{26781627-D953-4A06-8738-56C68C67DD07}"/>
    <cellStyle name="Millares 3 2" xfId="32" xr:uid="{087BDD7C-B86B-4051-8218-71C46895B7CF}"/>
    <cellStyle name="Millares 4" xfId="17" xr:uid="{D9B200B6-3BF5-4A27-B720-1833D8697CAC}"/>
    <cellStyle name="Millares 4 2" xfId="35" xr:uid="{5A11DD44-6E9D-42C5-A664-45B6DFA60FC1}"/>
    <cellStyle name="Millares 5" xfId="16" xr:uid="{9FC2E4DF-5930-447C-B900-F79AE54834C6}"/>
    <cellStyle name="Millares 5 2" xfId="34" xr:uid="{2EF6C673-57A5-4994-834B-2505407C239A}"/>
    <cellStyle name="Millares 6" xfId="19" xr:uid="{368668B1-1BE8-4D74-850B-241E614C4911}"/>
    <cellStyle name="Millares 6 2" xfId="37" xr:uid="{9D3EF4B4-773E-4B2F-896D-4CBB2C2D27A6}"/>
    <cellStyle name="Millares 7" xfId="18" xr:uid="{622456B0-28CA-4CD0-B573-581CFAE0C51D}"/>
    <cellStyle name="Millares 7 2" xfId="36" xr:uid="{AB244E1B-B483-41E8-9824-7F94A4E8372E}"/>
    <cellStyle name="Millares 8" xfId="13" xr:uid="{93B1B9D7-FBD3-4732-A03F-CE1C19F64BC9}"/>
    <cellStyle name="Millares 8 2" xfId="31" xr:uid="{1F52EAF7-BB46-4B45-A646-F89572766566}"/>
    <cellStyle name="Millares 9" xfId="15" xr:uid="{551B4957-97F9-4F69-8751-AFB80D5D9376}"/>
    <cellStyle name="Millares 9 2" xfId="33" xr:uid="{A847A9DF-251A-48E2-850E-79575D8E7A2E}"/>
    <cellStyle name="Normal" xfId="0" builtinId="0"/>
    <cellStyle name="Normal 2" xfId="3" xr:uid="{FCB2B833-7937-4F8F-9783-8867971F2202}"/>
    <cellStyle name="Normal 2 3" xfId="4" xr:uid="{C71FD356-DD87-456E-AA24-D1118F7ECD3B}"/>
    <cellStyle name="Normal 2 8 3 4 2 3 2 2" xfId="7" xr:uid="{5B1957D6-F071-4A33-985A-2094A6886435}"/>
    <cellStyle name="Normal 2 8 3 4 2 3 2 2 2" xfId="11" xr:uid="{515D00CA-FE6D-40C7-8A3F-78F8E03EF4BF}"/>
    <cellStyle name="Normal 2 8 3 4 2 3 2 2 2 2" xfId="29" xr:uid="{E70FEF17-E04F-478A-8338-2CB875541DBD}"/>
    <cellStyle name="Normal 2 8 3 4 2 3 2 2 3" xfId="25" xr:uid="{422035B3-13A8-4188-BCD7-20895010C3D5}"/>
    <cellStyle name="Normal 2 8 3 4 2 3 2 2 4" xfId="8" xr:uid="{F1D649F6-B3E1-4082-85A6-5EA628C90B9B}"/>
    <cellStyle name="Normal 2 8 3 4 2 3 2 2 4 2" xfId="12" xr:uid="{A4B8118D-5BF6-464E-907B-745894079F2C}"/>
    <cellStyle name="Normal 2 8 3 4 2 3 2 2 4 2 2" xfId="30" xr:uid="{52FE2697-9C66-423F-B1A9-67A788272BC7}"/>
    <cellStyle name="Normal 2 8 3 4 2 3 2 2 4 3" xfId="26" xr:uid="{0CC3FCFD-20C6-4256-BD3E-F27B714C6858}"/>
    <cellStyle name="Normal 3" xfId="5" xr:uid="{AF52E813-DCE0-4029-A8FA-3781F45EE783}"/>
    <cellStyle name="Normal 4" xfId="24" xr:uid="{3FBEB0CE-CF59-4815-87B0-E6F6B91B86B6}"/>
    <cellStyle name="Normal 4 2" xfId="42" xr:uid="{3BB2F9A7-22BC-4B4D-BB97-17ADB9224015}"/>
    <cellStyle name="Normal 5" xfId="2" xr:uid="{AA0EEBEA-E774-4996-901C-A0904505210C}"/>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1301749</xdr:colOff>
      <xdr:row>0</xdr:row>
      <xdr:rowOff>42863</xdr:rowOff>
    </xdr:from>
    <xdr:to>
      <xdr:col>10</xdr:col>
      <xdr:colOff>1050924</xdr:colOff>
      <xdr:row>2</xdr:row>
      <xdr:rowOff>147638</xdr:rowOff>
    </xdr:to>
    <xdr:pic>
      <xdr:nvPicPr>
        <xdr:cNvPr id="2" name="Imagen 1">
          <a:extLst>
            <a:ext uri="{FF2B5EF4-FFF2-40B4-BE49-F238E27FC236}">
              <a16:creationId xmlns:a16="http://schemas.microsoft.com/office/drawing/2014/main" id="{32AB2E9E-FE8A-4997-8B70-C14A55E2EC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75049" y="42863"/>
          <a:ext cx="1743075" cy="7524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A3FCA-CCC8-49CE-846C-AA2385533200}">
  <dimension ref="A1:K90"/>
  <sheetViews>
    <sheetView tabSelected="1" zoomScale="86" zoomScaleNormal="86" workbookViewId="0">
      <pane xSplit="1" ySplit="5" topLeftCell="B6" activePane="bottomRight" state="frozen"/>
      <selection pane="topRight" activeCell="B1" sqref="B1"/>
      <selection pane="bottomLeft" activeCell="A6" sqref="A6"/>
      <selection pane="bottomRight" activeCell="B1" sqref="B1:K87"/>
    </sheetView>
  </sheetViews>
  <sheetFormatPr baseColWidth="10" defaultColWidth="11.42578125" defaultRowHeight="12.75" outlineLevelRow="1" x14ac:dyDescent="0.2"/>
  <cols>
    <col min="1" max="1" width="3.42578125" style="3" customWidth="1"/>
    <col min="2" max="2" width="8.85546875" style="7" customWidth="1"/>
    <col min="3" max="3" width="39.42578125" style="8" customWidth="1"/>
    <col min="4" max="4" width="64.140625" style="8" customWidth="1"/>
    <col min="5" max="5" width="17.42578125" style="17" customWidth="1"/>
    <col min="6" max="6" width="20.140625" style="8" bestFit="1" customWidth="1"/>
    <col min="7" max="7" width="18.140625" style="8" customWidth="1"/>
    <col min="8" max="8" width="14.140625" style="3" customWidth="1"/>
    <col min="9" max="10" width="28.5703125" style="3" customWidth="1"/>
    <col min="11" max="11" width="20.85546875" style="3" customWidth="1"/>
    <col min="12" max="16384" width="11.42578125" style="3"/>
  </cols>
  <sheetData>
    <row r="1" spans="1:11" s="2" customFormat="1" ht="15" x14ac:dyDescent="0.2">
      <c r="B1" s="1"/>
      <c r="E1" s="15"/>
    </row>
    <row r="2" spans="1:11" s="2" customFormat="1" ht="35.450000000000003" customHeight="1" x14ac:dyDescent="0.2">
      <c r="A2" s="3"/>
      <c r="B2" s="56" t="s">
        <v>239</v>
      </c>
      <c r="C2" s="57"/>
      <c r="D2" s="57"/>
      <c r="E2" s="57"/>
      <c r="F2" s="57"/>
      <c r="G2" s="57"/>
      <c r="H2" s="57"/>
    </row>
    <row r="3" spans="1:11" x14ac:dyDescent="0.2">
      <c r="B3" s="58" t="s">
        <v>180</v>
      </c>
      <c r="C3" s="58"/>
      <c r="D3" s="58"/>
      <c r="E3" s="58"/>
      <c r="F3" s="58"/>
      <c r="G3" s="58"/>
      <c r="H3" s="58"/>
    </row>
    <row r="4" spans="1:11" ht="7.5" customHeight="1" thickBot="1" x14ac:dyDescent="0.25">
      <c r="B4" s="4"/>
      <c r="C4" s="5"/>
      <c r="D4" s="5"/>
      <c r="E4" s="16"/>
      <c r="F4" s="6"/>
      <c r="G4" s="6"/>
    </row>
    <row r="5" spans="1:11" ht="43.5" customHeight="1" thickTop="1" thickBot="1" x14ac:dyDescent="0.25">
      <c r="B5" s="18" t="s">
        <v>0</v>
      </c>
      <c r="C5" s="19" t="s">
        <v>1</v>
      </c>
      <c r="D5" s="19" t="s">
        <v>2</v>
      </c>
      <c r="E5" s="19" t="s">
        <v>201</v>
      </c>
      <c r="F5" s="39" t="s">
        <v>217</v>
      </c>
      <c r="G5" s="19" t="s">
        <v>3</v>
      </c>
      <c r="H5" s="19" t="s">
        <v>4</v>
      </c>
      <c r="I5" s="51" t="s">
        <v>200</v>
      </c>
      <c r="J5" s="52" t="s">
        <v>245</v>
      </c>
      <c r="K5" s="53" t="s">
        <v>246</v>
      </c>
    </row>
    <row r="6" spans="1:11" ht="20.45" customHeight="1" thickTop="1" x14ac:dyDescent="0.2">
      <c r="B6" s="20" t="s">
        <v>5</v>
      </c>
      <c r="C6" s="21" t="s">
        <v>6</v>
      </c>
      <c r="D6" s="21"/>
      <c r="E6" s="22">
        <f>SUM(E7:E24)</f>
        <v>3134545308.7200007</v>
      </c>
      <c r="F6" s="22">
        <f>SUM(F7:F24)</f>
        <v>3290146100</v>
      </c>
      <c r="G6" s="22">
        <f>+F6-E6</f>
        <v>155600791.27999926</v>
      </c>
      <c r="H6" s="46">
        <f>+F6/E6-1</f>
        <v>4.9640625977596553E-2</v>
      </c>
      <c r="I6" s="23"/>
      <c r="J6" s="23"/>
      <c r="K6" s="54">
        <f>SUM(K7:K24)</f>
        <v>3290146100</v>
      </c>
    </row>
    <row r="7" spans="1:11" ht="90.95" customHeight="1" outlineLevel="1" x14ac:dyDescent="0.2">
      <c r="B7" s="24" t="s">
        <v>7</v>
      </c>
      <c r="C7" s="25" t="s">
        <v>8</v>
      </c>
      <c r="D7" s="25" t="s">
        <v>236</v>
      </c>
      <c r="E7" s="26">
        <v>2001907323.96</v>
      </c>
      <c r="F7" s="37">
        <v>2120589587</v>
      </c>
      <c r="G7" s="47">
        <f t="shared" ref="G7:G70" si="0">+F7-E7</f>
        <v>118682263.03999996</v>
      </c>
      <c r="H7" s="27">
        <f>+F7/E7-1</f>
        <v>5.9284594056648432E-2</v>
      </c>
      <c r="I7" s="28"/>
      <c r="J7" s="28"/>
      <c r="K7" s="55">
        <f>F7</f>
        <v>2120589587</v>
      </c>
    </row>
    <row r="8" spans="1:11" ht="54.6" customHeight="1" outlineLevel="1" x14ac:dyDescent="0.2">
      <c r="B8" s="24" t="s">
        <v>9</v>
      </c>
      <c r="C8" s="25" t="s">
        <v>10</v>
      </c>
      <c r="D8" s="25" t="s">
        <v>11</v>
      </c>
      <c r="E8" s="26">
        <v>2400000</v>
      </c>
      <c r="F8" s="37">
        <v>2400000</v>
      </c>
      <c r="G8" s="47">
        <f t="shared" si="0"/>
        <v>0</v>
      </c>
      <c r="H8" s="48">
        <f t="shared" ref="H8:H71" si="1">+F8/E8-1</f>
        <v>0</v>
      </c>
      <c r="I8" s="28"/>
      <c r="J8" s="28"/>
      <c r="K8" s="55">
        <f t="shared" ref="K8:K73" si="2">F8</f>
        <v>2400000</v>
      </c>
    </row>
    <row r="9" spans="1:11" ht="53.45" customHeight="1" outlineLevel="1" x14ac:dyDescent="0.2">
      <c r="B9" s="24" t="s">
        <v>12</v>
      </c>
      <c r="C9" s="25" t="s">
        <v>13</v>
      </c>
      <c r="D9" s="25" t="s">
        <v>14</v>
      </c>
      <c r="E9" s="26">
        <v>31500000</v>
      </c>
      <c r="F9" s="37">
        <v>20000000</v>
      </c>
      <c r="G9" s="47">
        <f t="shared" si="0"/>
        <v>-11500000</v>
      </c>
      <c r="H9" s="27">
        <f t="shared" si="1"/>
        <v>-0.36507936507936511</v>
      </c>
      <c r="I9" s="28"/>
      <c r="J9" s="28"/>
      <c r="K9" s="55">
        <f t="shared" si="2"/>
        <v>20000000</v>
      </c>
    </row>
    <row r="10" spans="1:11" ht="89.25" outlineLevel="1" x14ac:dyDescent="0.2">
      <c r="B10" s="24" t="s">
        <v>15</v>
      </c>
      <c r="C10" s="25" t="s">
        <v>16</v>
      </c>
      <c r="D10" s="25" t="s">
        <v>17</v>
      </c>
      <c r="E10" s="26">
        <v>0</v>
      </c>
      <c r="F10" s="37">
        <v>0</v>
      </c>
      <c r="G10" s="47">
        <f t="shared" si="0"/>
        <v>0</v>
      </c>
      <c r="H10" s="48">
        <v>0</v>
      </c>
      <c r="I10" s="28"/>
      <c r="J10" s="28"/>
      <c r="K10" s="55">
        <f t="shared" si="2"/>
        <v>0</v>
      </c>
    </row>
    <row r="11" spans="1:11" ht="51" outlineLevel="1" x14ac:dyDescent="0.2">
      <c r="B11" s="24" t="s">
        <v>18</v>
      </c>
      <c r="C11" s="25" t="s">
        <v>19</v>
      </c>
      <c r="D11" s="25" t="s">
        <v>202</v>
      </c>
      <c r="E11" s="26">
        <v>92903979.840000004</v>
      </c>
      <c r="F11" s="37">
        <v>93910508</v>
      </c>
      <c r="G11" s="47">
        <f t="shared" si="0"/>
        <v>1006528.1599999964</v>
      </c>
      <c r="H11" s="27">
        <f t="shared" si="1"/>
        <v>1.0834069344859643E-2</v>
      </c>
      <c r="I11" s="28"/>
      <c r="J11" s="28"/>
      <c r="K11" s="55">
        <f t="shared" si="2"/>
        <v>93910508</v>
      </c>
    </row>
    <row r="12" spans="1:11" ht="38.25" outlineLevel="1" x14ac:dyDescent="0.2">
      <c r="B12" s="24" t="s">
        <v>20</v>
      </c>
      <c r="C12" s="25" t="s">
        <v>21</v>
      </c>
      <c r="D12" s="25" t="s">
        <v>203</v>
      </c>
      <c r="E12" s="26">
        <v>45871506.960000001</v>
      </c>
      <c r="F12" s="37">
        <v>45871507</v>
      </c>
      <c r="G12" s="47">
        <f t="shared" si="0"/>
        <v>3.9999999105930328E-2</v>
      </c>
      <c r="H12" s="27">
        <f t="shared" si="1"/>
        <v>8.7200091591910223E-10</v>
      </c>
      <c r="I12" s="28"/>
      <c r="J12" s="28"/>
      <c r="K12" s="55">
        <f t="shared" si="2"/>
        <v>45871507</v>
      </c>
    </row>
    <row r="13" spans="1:11" ht="38.25" outlineLevel="1" x14ac:dyDescent="0.2">
      <c r="B13" s="24" t="s">
        <v>22</v>
      </c>
      <c r="C13" s="25" t="s">
        <v>23</v>
      </c>
      <c r="D13" s="25" t="s">
        <v>204</v>
      </c>
      <c r="E13" s="26">
        <v>186740899.31999999</v>
      </c>
      <c r="F13" s="37">
        <v>195376847</v>
      </c>
      <c r="G13" s="47">
        <f t="shared" si="0"/>
        <v>8635947.6800000072</v>
      </c>
      <c r="H13" s="27">
        <f t="shared" si="1"/>
        <v>4.6245614707046023E-2</v>
      </c>
      <c r="I13" s="28"/>
      <c r="J13" s="28"/>
      <c r="K13" s="55">
        <f t="shared" si="2"/>
        <v>195376847</v>
      </c>
    </row>
    <row r="14" spans="1:11" ht="51" outlineLevel="1" x14ac:dyDescent="0.2">
      <c r="B14" s="24" t="s">
        <v>24</v>
      </c>
      <c r="C14" s="25" t="s">
        <v>25</v>
      </c>
      <c r="D14" s="25" t="s">
        <v>205</v>
      </c>
      <c r="E14" s="26">
        <v>21216443.52</v>
      </c>
      <c r="F14" s="37">
        <v>21896380</v>
      </c>
      <c r="G14" s="47">
        <f t="shared" si="0"/>
        <v>679936.48000000045</v>
      </c>
      <c r="H14" s="27">
        <f t="shared" si="1"/>
        <v>3.2047618129732669E-2</v>
      </c>
      <c r="I14" s="28"/>
      <c r="J14" s="28"/>
      <c r="K14" s="55">
        <f t="shared" si="2"/>
        <v>21896380</v>
      </c>
    </row>
    <row r="15" spans="1:11" ht="51" outlineLevel="1" x14ac:dyDescent="0.2">
      <c r="B15" s="24" t="s">
        <v>26</v>
      </c>
      <c r="C15" s="25" t="s">
        <v>27</v>
      </c>
      <c r="D15" s="25" t="s">
        <v>206</v>
      </c>
      <c r="E15" s="26">
        <v>39854159.039999999</v>
      </c>
      <c r="F15" s="37">
        <v>39854161</v>
      </c>
      <c r="G15" s="47">
        <f t="shared" si="0"/>
        <v>1.9600000008940697</v>
      </c>
      <c r="H15" s="48">
        <f t="shared" si="1"/>
        <v>4.917930906955803E-8</v>
      </c>
      <c r="I15" s="28"/>
      <c r="J15" s="28"/>
      <c r="K15" s="55">
        <f t="shared" si="2"/>
        <v>39854161</v>
      </c>
    </row>
    <row r="16" spans="1:11" ht="102" outlineLevel="1" x14ac:dyDescent="0.2">
      <c r="B16" s="24" t="s">
        <v>28</v>
      </c>
      <c r="C16" s="25" t="s">
        <v>29</v>
      </c>
      <c r="D16" s="25" t="s">
        <v>30</v>
      </c>
      <c r="E16" s="26">
        <v>207282631.31999999</v>
      </c>
      <c r="F16" s="37">
        <v>216868301</v>
      </c>
      <c r="G16" s="47">
        <f t="shared" si="0"/>
        <v>9585669.6800000072</v>
      </c>
      <c r="H16" s="27">
        <f t="shared" si="1"/>
        <v>4.62444422813304E-2</v>
      </c>
      <c r="I16" s="28"/>
      <c r="J16" s="28"/>
      <c r="K16" s="55">
        <f t="shared" si="2"/>
        <v>216868301</v>
      </c>
    </row>
    <row r="17" spans="2:11" ht="51" outlineLevel="1" x14ac:dyDescent="0.2">
      <c r="B17" s="24" t="s">
        <v>31</v>
      </c>
      <c r="C17" s="25" t="s">
        <v>32</v>
      </c>
      <c r="D17" s="25" t="s">
        <v>207</v>
      </c>
      <c r="E17" s="26">
        <v>11204466.84</v>
      </c>
      <c r="F17" s="37">
        <v>11722613</v>
      </c>
      <c r="G17" s="47">
        <f t="shared" si="0"/>
        <v>518146.16000000015</v>
      </c>
      <c r="H17" s="27">
        <f t="shared" si="1"/>
        <v>4.6244606494814766E-2</v>
      </c>
      <c r="I17" s="28"/>
      <c r="J17" s="28"/>
      <c r="K17" s="55">
        <f t="shared" si="2"/>
        <v>11722613</v>
      </c>
    </row>
    <row r="18" spans="2:11" ht="38.25" outlineLevel="1" x14ac:dyDescent="0.2">
      <c r="B18" s="24" t="s">
        <v>33</v>
      </c>
      <c r="C18" s="25" t="s">
        <v>34</v>
      </c>
      <c r="D18" s="25" t="s">
        <v>208</v>
      </c>
      <c r="E18" s="26">
        <v>33613399.920000002</v>
      </c>
      <c r="F18" s="37">
        <v>35167835</v>
      </c>
      <c r="G18" s="47">
        <f t="shared" si="0"/>
        <v>1554435.0799999982</v>
      </c>
      <c r="H18" s="27">
        <f t="shared" si="1"/>
        <v>4.6244506170145305E-2</v>
      </c>
      <c r="I18" s="28"/>
      <c r="J18" s="28"/>
      <c r="K18" s="55">
        <f t="shared" si="2"/>
        <v>35167835</v>
      </c>
    </row>
    <row r="19" spans="2:11" ht="38.25" outlineLevel="1" x14ac:dyDescent="0.2">
      <c r="B19" s="24" t="s">
        <v>35</v>
      </c>
      <c r="C19" s="25" t="s">
        <v>36</v>
      </c>
      <c r="D19" s="25" t="s">
        <v>209</v>
      </c>
      <c r="E19" s="26">
        <v>112044666.48</v>
      </c>
      <c r="F19" s="37">
        <v>117226109</v>
      </c>
      <c r="G19" s="47">
        <f t="shared" si="0"/>
        <v>5181442.5199999958</v>
      </c>
      <c r="H19" s="27">
        <f t="shared" si="1"/>
        <v>4.6244436998033045E-2</v>
      </c>
      <c r="I19" s="28"/>
      <c r="J19" s="28"/>
      <c r="K19" s="55">
        <f t="shared" si="2"/>
        <v>117226109</v>
      </c>
    </row>
    <row r="20" spans="2:11" ht="63.75" outlineLevel="1" x14ac:dyDescent="0.2">
      <c r="B20" s="24" t="s">
        <v>37</v>
      </c>
      <c r="C20" s="25" t="s">
        <v>38</v>
      </c>
      <c r="D20" s="25" t="s">
        <v>210</v>
      </c>
      <c r="E20" s="26">
        <v>11204466.84</v>
      </c>
      <c r="F20" s="37">
        <v>11722613</v>
      </c>
      <c r="G20" s="47">
        <f t="shared" si="0"/>
        <v>518146.16000000015</v>
      </c>
      <c r="H20" s="27">
        <f t="shared" si="1"/>
        <v>4.6244606494814766E-2</v>
      </c>
      <c r="I20" s="28"/>
      <c r="J20" s="28"/>
      <c r="K20" s="55">
        <f t="shared" si="2"/>
        <v>11722613</v>
      </c>
    </row>
    <row r="21" spans="2:11" ht="51" outlineLevel="1" x14ac:dyDescent="0.2">
      <c r="B21" s="24" t="s">
        <v>39</v>
      </c>
      <c r="C21" s="25" t="s">
        <v>40</v>
      </c>
      <c r="D21" s="25" t="s">
        <v>211</v>
      </c>
      <c r="E21" s="26">
        <v>120078299.39999999</v>
      </c>
      <c r="F21" s="37">
        <v>127073103</v>
      </c>
      <c r="G21" s="47">
        <f t="shared" si="0"/>
        <v>6994803.6000000089</v>
      </c>
      <c r="H21" s="27">
        <f t="shared" si="1"/>
        <v>5.8252020847657127E-2</v>
      </c>
      <c r="I21" s="28"/>
      <c r="J21" s="28"/>
      <c r="K21" s="55">
        <f t="shared" si="2"/>
        <v>127073103</v>
      </c>
    </row>
    <row r="22" spans="2:11" ht="76.5" outlineLevel="1" x14ac:dyDescent="0.2">
      <c r="B22" s="24" t="s">
        <v>41</v>
      </c>
      <c r="C22" s="25" t="s">
        <v>42</v>
      </c>
      <c r="D22" s="25" t="s">
        <v>212</v>
      </c>
      <c r="E22" s="26">
        <v>64700044.800000004</v>
      </c>
      <c r="F22" s="37">
        <v>70335667</v>
      </c>
      <c r="G22" s="47">
        <f t="shared" si="0"/>
        <v>5635622.1999999955</v>
      </c>
      <c r="H22" s="27">
        <f t="shared" si="1"/>
        <v>8.7103837677713569E-2</v>
      </c>
      <c r="I22" s="28"/>
      <c r="J22" s="28"/>
      <c r="K22" s="55">
        <f t="shared" si="2"/>
        <v>70335667</v>
      </c>
    </row>
    <row r="23" spans="2:11" ht="89.25" outlineLevel="1" x14ac:dyDescent="0.2">
      <c r="B23" s="24" t="s">
        <v>43</v>
      </c>
      <c r="C23" s="25" t="s">
        <v>44</v>
      </c>
      <c r="D23" s="25" t="s">
        <v>213</v>
      </c>
      <c r="E23" s="26">
        <v>33098395.919999998</v>
      </c>
      <c r="F23" s="37">
        <v>35167835</v>
      </c>
      <c r="G23" s="47">
        <f t="shared" si="0"/>
        <v>2069439.0800000019</v>
      </c>
      <c r="H23" s="27">
        <f t="shared" si="1"/>
        <v>6.2523848134571569E-2</v>
      </c>
      <c r="I23" s="28"/>
      <c r="J23" s="28"/>
      <c r="K23" s="55">
        <f t="shared" si="2"/>
        <v>35167835</v>
      </c>
    </row>
    <row r="24" spans="2:11" ht="51" outlineLevel="1" x14ac:dyDescent="0.2">
      <c r="B24" s="24" t="s">
        <v>45</v>
      </c>
      <c r="C24" s="25" t="s">
        <v>46</v>
      </c>
      <c r="D24" s="25" t="s">
        <v>214</v>
      </c>
      <c r="E24" s="26">
        <v>118924624.56</v>
      </c>
      <c r="F24" s="37">
        <v>124963034</v>
      </c>
      <c r="G24" s="47">
        <f t="shared" si="0"/>
        <v>6038409.4399999976</v>
      </c>
      <c r="H24" s="27">
        <f t="shared" si="1"/>
        <v>5.0775097775932032E-2</v>
      </c>
      <c r="I24" s="28"/>
      <c r="J24" s="28"/>
      <c r="K24" s="55">
        <f t="shared" si="2"/>
        <v>124963034</v>
      </c>
    </row>
    <row r="25" spans="2:11" ht="18.95" customHeight="1" x14ac:dyDescent="0.2">
      <c r="B25" s="29">
        <v>1</v>
      </c>
      <c r="C25" s="30" t="s">
        <v>47</v>
      </c>
      <c r="D25" s="30"/>
      <c r="E25" s="31">
        <f>SUM(E26:E54)</f>
        <v>2182573029.1700001</v>
      </c>
      <c r="F25" s="31">
        <f>SUM(F26:F54)</f>
        <v>2239951102</v>
      </c>
      <c r="G25" s="22">
        <f t="shared" si="0"/>
        <v>57378072.829999924</v>
      </c>
      <c r="H25" s="32">
        <f t="shared" si="1"/>
        <v>2.6289188065253377E-2</v>
      </c>
      <c r="I25" s="33"/>
      <c r="J25" s="33"/>
      <c r="K25" s="31">
        <f>SUM(K26:K54)</f>
        <v>2239951102</v>
      </c>
    </row>
    <row r="26" spans="2:11" ht="25.5" outlineLevel="1" x14ac:dyDescent="0.2">
      <c r="B26" s="34" t="s">
        <v>233</v>
      </c>
      <c r="C26" s="35" t="s">
        <v>48</v>
      </c>
      <c r="D26" s="25" t="s">
        <v>215</v>
      </c>
      <c r="E26" s="26">
        <v>0</v>
      </c>
      <c r="F26" s="37">
        <v>3720500</v>
      </c>
      <c r="G26" s="47">
        <f t="shared" si="0"/>
        <v>3720500</v>
      </c>
      <c r="H26" s="27">
        <v>1</v>
      </c>
      <c r="I26" s="28"/>
      <c r="J26" s="28"/>
      <c r="K26" s="55">
        <f t="shared" si="2"/>
        <v>3720500</v>
      </c>
    </row>
    <row r="27" spans="2:11" ht="38.25" outlineLevel="1" x14ac:dyDescent="0.2">
      <c r="B27" s="36" t="s">
        <v>49</v>
      </c>
      <c r="C27" s="25" t="s">
        <v>50</v>
      </c>
      <c r="D27" s="25" t="s">
        <v>220</v>
      </c>
      <c r="E27" s="26">
        <v>60000</v>
      </c>
      <c r="F27" s="37">
        <v>60000</v>
      </c>
      <c r="G27" s="47">
        <f t="shared" si="0"/>
        <v>0</v>
      </c>
      <c r="H27" s="48">
        <f t="shared" si="1"/>
        <v>0</v>
      </c>
      <c r="I27" s="28"/>
      <c r="J27" s="28"/>
      <c r="K27" s="55">
        <f t="shared" si="2"/>
        <v>60000</v>
      </c>
    </row>
    <row r="28" spans="2:11" ht="38.25" outlineLevel="1" x14ac:dyDescent="0.2">
      <c r="B28" s="34" t="s">
        <v>51</v>
      </c>
      <c r="C28" s="35" t="s">
        <v>237</v>
      </c>
      <c r="D28" s="25" t="s">
        <v>52</v>
      </c>
      <c r="E28" s="26">
        <v>3900000</v>
      </c>
      <c r="F28" s="37">
        <v>3700000</v>
      </c>
      <c r="G28" s="47">
        <f t="shared" si="0"/>
        <v>-200000</v>
      </c>
      <c r="H28" s="27">
        <f t="shared" si="1"/>
        <v>-5.1282051282051322E-2</v>
      </c>
      <c r="I28" s="28"/>
      <c r="J28" s="28"/>
      <c r="K28" s="55">
        <f t="shared" si="2"/>
        <v>3700000</v>
      </c>
    </row>
    <row r="29" spans="2:11" ht="51.75" outlineLevel="1" x14ac:dyDescent="0.2">
      <c r="B29" s="34" t="s">
        <v>181</v>
      </c>
      <c r="C29" s="35" t="s">
        <v>238</v>
      </c>
      <c r="D29" s="25" t="s">
        <v>186</v>
      </c>
      <c r="E29" s="26">
        <v>0</v>
      </c>
      <c r="F29" s="37">
        <v>0</v>
      </c>
      <c r="G29" s="47">
        <f t="shared" si="0"/>
        <v>0</v>
      </c>
      <c r="H29" s="48">
        <v>0</v>
      </c>
      <c r="I29" s="28"/>
      <c r="J29" s="28"/>
      <c r="K29" s="55">
        <f t="shared" si="2"/>
        <v>0</v>
      </c>
    </row>
    <row r="30" spans="2:11" ht="102" outlineLevel="1" x14ac:dyDescent="0.2">
      <c r="B30" s="36" t="s">
        <v>53</v>
      </c>
      <c r="C30" s="25" t="s">
        <v>54</v>
      </c>
      <c r="D30" s="25" t="s">
        <v>55</v>
      </c>
      <c r="E30" s="26">
        <v>57000000</v>
      </c>
      <c r="F30" s="37">
        <v>55000000</v>
      </c>
      <c r="G30" s="47">
        <f t="shared" si="0"/>
        <v>-2000000</v>
      </c>
      <c r="H30" s="27">
        <f t="shared" si="1"/>
        <v>-3.5087719298245612E-2</v>
      </c>
      <c r="I30" s="28"/>
      <c r="J30" s="28"/>
      <c r="K30" s="55">
        <f t="shared" si="2"/>
        <v>55000000</v>
      </c>
    </row>
    <row r="31" spans="2:11" ht="153" outlineLevel="1" x14ac:dyDescent="0.2">
      <c r="B31" s="36" t="s">
        <v>199</v>
      </c>
      <c r="C31" s="25" t="s">
        <v>56</v>
      </c>
      <c r="D31" s="25" t="s">
        <v>221</v>
      </c>
      <c r="E31" s="26">
        <v>0</v>
      </c>
      <c r="F31" s="37">
        <v>2500000</v>
      </c>
      <c r="G31" s="47">
        <f t="shared" si="0"/>
        <v>2500000</v>
      </c>
      <c r="H31" s="48">
        <v>1</v>
      </c>
      <c r="I31" s="28"/>
      <c r="J31" s="28"/>
      <c r="K31" s="55">
        <f t="shared" si="2"/>
        <v>2500000</v>
      </c>
    </row>
    <row r="32" spans="2:11" ht="51.75" outlineLevel="1" x14ac:dyDescent="0.2">
      <c r="B32" s="34" t="s">
        <v>182</v>
      </c>
      <c r="C32" s="25" t="s">
        <v>183</v>
      </c>
      <c r="D32" s="25" t="s">
        <v>187</v>
      </c>
      <c r="E32" s="26">
        <v>0</v>
      </c>
      <c r="F32" s="37">
        <v>0</v>
      </c>
      <c r="G32" s="47">
        <f t="shared" si="0"/>
        <v>0</v>
      </c>
      <c r="H32" s="48">
        <v>0</v>
      </c>
      <c r="I32" s="28"/>
      <c r="J32" s="28"/>
      <c r="K32" s="55">
        <f t="shared" si="2"/>
        <v>0</v>
      </c>
    </row>
    <row r="33" spans="1:11" ht="38.25" outlineLevel="1" x14ac:dyDescent="0.2">
      <c r="B33" s="36" t="s">
        <v>57</v>
      </c>
      <c r="C33" s="25" t="s">
        <v>58</v>
      </c>
      <c r="D33" s="35" t="s">
        <v>59</v>
      </c>
      <c r="E33" s="26">
        <v>62475400</v>
      </c>
      <c r="F33" s="37">
        <v>79052000</v>
      </c>
      <c r="G33" s="47">
        <f t="shared" si="0"/>
        <v>16576600</v>
      </c>
      <c r="H33" s="27">
        <f t="shared" si="1"/>
        <v>0.26533003390134358</v>
      </c>
      <c r="I33" s="28"/>
      <c r="J33" s="28"/>
      <c r="K33" s="55">
        <f t="shared" si="2"/>
        <v>79052000</v>
      </c>
    </row>
    <row r="34" spans="1:11" ht="38.25" outlineLevel="1" x14ac:dyDescent="0.2">
      <c r="B34" s="34" t="s">
        <v>60</v>
      </c>
      <c r="C34" s="25" t="s">
        <v>61</v>
      </c>
      <c r="D34" s="35" t="s">
        <v>216</v>
      </c>
      <c r="E34" s="26">
        <v>0</v>
      </c>
      <c r="F34" s="37">
        <v>900000</v>
      </c>
      <c r="G34" s="47">
        <f t="shared" si="0"/>
        <v>900000</v>
      </c>
      <c r="H34" s="48">
        <v>1</v>
      </c>
      <c r="I34" s="28"/>
      <c r="J34" s="28"/>
      <c r="K34" s="55">
        <f t="shared" si="2"/>
        <v>900000</v>
      </c>
    </row>
    <row r="35" spans="1:11" ht="26.25" outlineLevel="1" x14ac:dyDescent="0.2">
      <c r="B35" s="34" t="s">
        <v>184</v>
      </c>
      <c r="C35" s="25" t="s">
        <v>185</v>
      </c>
      <c r="D35" s="35" t="s">
        <v>188</v>
      </c>
      <c r="E35" s="26">
        <v>0</v>
      </c>
      <c r="F35" s="37">
        <v>0</v>
      </c>
      <c r="G35" s="47">
        <f t="shared" si="0"/>
        <v>0</v>
      </c>
      <c r="H35" s="48">
        <v>0</v>
      </c>
      <c r="I35" s="28"/>
      <c r="J35" s="28"/>
      <c r="K35" s="55">
        <f t="shared" si="2"/>
        <v>0</v>
      </c>
    </row>
    <row r="36" spans="1:11" ht="51" outlineLevel="1" x14ac:dyDescent="0.2">
      <c r="B36" s="34" t="s">
        <v>62</v>
      </c>
      <c r="C36" s="25" t="s">
        <v>63</v>
      </c>
      <c r="D36" s="25" t="s">
        <v>64</v>
      </c>
      <c r="E36" s="26">
        <v>89550000</v>
      </c>
      <c r="F36" s="37">
        <v>158055000</v>
      </c>
      <c r="G36" s="47">
        <f t="shared" si="0"/>
        <v>68505000</v>
      </c>
      <c r="H36" s="27">
        <f t="shared" si="1"/>
        <v>0.76499162479061966</v>
      </c>
      <c r="I36" s="28"/>
      <c r="J36" s="28"/>
      <c r="K36" s="55">
        <f t="shared" si="2"/>
        <v>158055000</v>
      </c>
    </row>
    <row r="37" spans="1:11" ht="25.5" outlineLevel="1" x14ac:dyDescent="0.2">
      <c r="B37" s="34" t="s">
        <v>62</v>
      </c>
      <c r="C37" s="25" t="s">
        <v>65</v>
      </c>
      <c r="D37" s="25" t="s">
        <v>223</v>
      </c>
      <c r="E37" s="26">
        <v>392936557</v>
      </c>
      <c r="F37" s="37">
        <v>457553365</v>
      </c>
      <c r="G37" s="47">
        <f t="shared" si="0"/>
        <v>64616808</v>
      </c>
      <c r="H37" s="27">
        <f t="shared" si="1"/>
        <v>0.16444590570380546</v>
      </c>
      <c r="I37" s="28"/>
      <c r="J37" s="28"/>
      <c r="K37" s="55">
        <f t="shared" si="2"/>
        <v>457553365</v>
      </c>
    </row>
    <row r="38" spans="1:11" ht="38.25" outlineLevel="1" x14ac:dyDescent="0.2">
      <c r="B38" s="36" t="s">
        <v>66</v>
      </c>
      <c r="C38" s="25" t="s">
        <v>67</v>
      </c>
      <c r="D38" s="25" t="s">
        <v>68</v>
      </c>
      <c r="E38" s="26">
        <v>730359333.16999996</v>
      </c>
      <c r="F38" s="37">
        <v>757323760</v>
      </c>
      <c r="G38" s="47">
        <f t="shared" si="0"/>
        <v>26964426.830000043</v>
      </c>
      <c r="H38" s="27">
        <f t="shared" si="1"/>
        <v>3.6919397898244943E-2</v>
      </c>
      <c r="I38" s="28"/>
      <c r="J38" s="28"/>
      <c r="K38" s="55">
        <f t="shared" si="2"/>
        <v>757323760</v>
      </c>
    </row>
    <row r="39" spans="1:11" ht="51" outlineLevel="1" x14ac:dyDescent="0.2">
      <c r="B39" s="36" t="s">
        <v>69</v>
      </c>
      <c r="C39" s="25" t="s">
        <v>70</v>
      </c>
      <c r="D39" s="25" t="s">
        <v>71</v>
      </c>
      <c r="E39" s="26">
        <v>716789984</v>
      </c>
      <c r="F39" s="37">
        <v>600307527</v>
      </c>
      <c r="G39" s="47">
        <f t="shared" si="0"/>
        <v>-116482457</v>
      </c>
      <c r="H39" s="27">
        <f t="shared" si="1"/>
        <v>-0.16250569846132223</v>
      </c>
      <c r="I39" s="28"/>
      <c r="J39" s="28"/>
      <c r="K39" s="55">
        <f t="shared" si="2"/>
        <v>600307527</v>
      </c>
    </row>
    <row r="40" spans="1:11" ht="114.75" outlineLevel="1" x14ac:dyDescent="0.2">
      <c r="B40" s="36" t="s">
        <v>72</v>
      </c>
      <c r="C40" s="25" t="s">
        <v>73</v>
      </c>
      <c r="D40" s="25" t="s">
        <v>224</v>
      </c>
      <c r="E40" s="26">
        <v>32000</v>
      </c>
      <c r="F40" s="37">
        <v>30000</v>
      </c>
      <c r="G40" s="47">
        <f t="shared" si="0"/>
        <v>-2000</v>
      </c>
      <c r="H40" s="27">
        <f t="shared" si="1"/>
        <v>-6.25E-2</v>
      </c>
      <c r="I40" s="28"/>
      <c r="J40" s="28"/>
      <c r="K40" s="55">
        <f t="shared" si="2"/>
        <v>30000</v>
      </c>
    </row>
    <row r="41" spans="1:11" ht="127.5" outlineLevel="1" x14ac:dyDescent="0.2">
      <c r="B41" s="36" t="s">
        <v>74</v>
      </c>
      <c r="C41" s="25" t="s">
        <v>75</v>
      </c>
      <c r="D41" s="25" t="s">
        <v>76</v>
      </c>
      <c r="E41" s="26">
        <v>100000</v>
      </c>
      <c r="F41" s="37">
        <v>300000</v>
      </c>
      <c r="G41" s="47">
        <f t="shared" si="0"/>
        <v>200000</v>
      </c>
      <c r="H41" s="27">
        <f t="shared" si="1"/>
        <v>2</v>
      </c>
      <c r="I41" s="28"/>
      <c r="J41" s="28"/>
      <c r="K41" s="55">
        <f t="shared" si="2"/>
        <v>300000</v>
      </c>
    </row>
    <row r="42" spans="1:11" ht="63.75" outlineLevel="1" x14ac:dyDescent="0.2">
      <c r="B42" s="36" t="s">
        <v>77</v>
      </c>
      <c r="C42" s="25" t="s">
        <v>78</v>
      </c>
      <c r="D42" s="25" t="s">
        <v>79</v>
      </c>
      <c r="E42" s="26">
        <v>2954700</v>
      </c>
      <c r="F42" s="37">
        <v>2957500</v>
      </c>
      <c r="G42" s="47">
        <f t="shared" si="0"/>
        <v>2800</v>
      </c>
      <c r="H42" s="27">
        <f t="shared" si="1"/>
        <v>9.4764273868741533E-4</v>
      </c>
      <c r="I42" s="28"/>
      <c r="J42" s="28"/>
      <c r="K42" s="55">
        <f t="shared" si="2"/>
        <v>2957500</v>
      </c>
    </row>
    <row r="43" spans="1:11" ht="127.5" outlineLevel="1" x14ac:dyDescent="0.2">
      <c r="B43" s="36" t="s">
        <v>80</v>
      </c>
      <c r="C43" s="25" t="s">
        <v>81</v>
      </c>
      <c r="D43" s="25" t="s">
        <v>82</v>
      </c>
      <c r="E43" s="26">
        <v>3184020</v>
      </c>
      <c r="F43" s="37">
        <v>3162900</v>
      </c>
      <c r="G43" s="47">
        <f t="shared" si="0"/>
        <v>-21120</v>
      </c>
      <c r="H43" s="27">
        <f t="shared" si="1"/>
        <v>-6.6331241637929139E-3</v>
      </c>
      <c r="I43" s="28"/>
      <c r="J43" s="28"/>
      <c r="K43" s="55">
        <f t="shared" si="2"/>
        <v>3162900</v>
      </c>
    </row>
    <row r="44" spans="1:11" ht="72.599999999999994" customHeight="1" outlineLevel="1" x14ac:dyDescent="0.2">
      <c r="B44" s="36" t="s">
        <v>83</v>
      </c>
      <c r="C44" s="25" t="s">
        <v>84</v>
      </c>
      <c r="D44" s="25" t="s">
        <v>85</v>
      </c>
      <c r="E44" s="26">
        <v>2200000</v>
      </c>
      <c r="F44" s="37">
        <v>2200000</v>
      </c>
      <c r="G44" s="47">
        <f t="shared" si="0"/>
        <v>0</v>
      </c>
      <c r="H44" s="27">
        <f t="shared" si="1"/>
        <v>0</v>
      </c>
      <c r="I44" s="28"/>
      <c r="J44" s="28"/>
      <c r="K44" s="55">
        <f t="shared" si="2"/>
        <v>2200000</v>
      </c>
    </row>
    <row r="45" spans="1:11" ht="204" outlineLevel="1" x14ac:dyDescent="0.2">
      <c r="B45" s="36" t="s">
        <v>86</v>
      </c>
      <c r="C45" s="25" t="s">
        <v>87</v>
      </c>
      <c r="D45" s="25" t="s">
        <v>88</v>
      </c>
      <c r="E45" s="26">
        <v>117951035</v>
      </c>
      <c r="F45" s="37">
        <v>103923550</v>
      </c>
      <c r="G45" s="47">
        <f t="shared" si="0"/>
        <v>-14027485</v>
      </c>
      <c r="H45" s="27">
        <f t="shared" si="1"/>
        <v>-0.11892634091765286</v>
      </c>
      <c r="I45" s="28"/>
      <c r="J45" s="28"/>
      <c r="K45" s="55">
        <f t="shared" si="2"/>
        <v>103923550</v>
      </c>
    </row>
    <row r="46" spans="1:11" ht="76.5" outlineLevel="1" x14ac:dyDescent="0.2">
      <c r="B46" s="36" t="s">
        <v>89</v>
      </c>
      <c r="C46" s="25" t="s">
        <v>90</v>
      </c>
      <c r="D46" s="25" t="s">
        <v>91</v>
      </c>
      <c r="E46" s="26">
        <v>0</v>
      </c>
      <c r="F46" s="37">
        <v>5625000</v>
      </c>
      <c r="G46" s="47">
        <f t="shared" si="0"/>
        <v>5625000</v>
      </c>
      <c r="H46" s="48">
        <v>1</v>
      </c>
      <c r="I46" s="28"/>
      <c r="J46" s="28"/>
      <c r="K46" s="55">
        <f t="shared" si="2"/>
        <v>5625000</v>
      </c>
    </row>
    <row r="47" spans="1:11" ht="51" outlineLevel="1" x14ac:dyDescent="0.2">
      <c r="A47" s="49"/>
      <c r="B47" s="34" t="s">
        <v>92</v>
      </c>
      <c r="C47" s="35" t="s">
        <v>93</v>
      </c>
      <c r="D47" s="35" t="s">
        <v>94</v>
      </c>
      <c r="E47" s="37">
        <v>0</v>
      </c>
      <c r="F47" s="37">
        <v>0</v>
      </c>
      <c r="G47" s="47">
        <f t="shared" si="0"/>
        <v>0</v>
      </c>
      <c r="H47" s="48">
        <v>0</v>
      </c>
      <c r="I47" s="28"/>
      <c r="J47" s="28"/>
      <c r="K47" s="55">
        <f t="shared" si="2"/>
        <v>0</v>
      </c>
    </row>
    <row r="48" spans="1:11" ht="38.25" outlineLevel="1" x14ac:dyDescent="0.2">
      <c r="A48" s="49"/>
      <c r="B48" s="36" t="s">
        <v>95</v>
      </c>
      <c r="C48" s="25" t="s">
        <v>96</v>
      </c>
      <c r="D48" s="25" t="s">
        <v>97</v>
      </c>
      <c r="E48" s="26">
        <v>2500000</v>
      </c>
      <c r="F48" s="37">
        <v>3000000</v>
      </c>
      <c r="G48" s="47">
        <f t="shared" si="0"/>
        <v>500000</v>
      </c>
      <c r="H48" s="27">
        <f t="shared" si="1"/>
        <v>0.19999999999999996</v>
      </c>
      <c r="I48" s="28"/>
      <c r="J48" s="28"/>
      <c r="K48" s="55">
        <f t="shared" si="2"/>
        <v>3000000</v>
      </c>
    </row>
    <row r="49" spans="1:11" ht="63.75" outlineLevel="1" x14ac:dyDescent="0.2">
      <c r="A49" s="49"/>
      <c r="B49" s="36" t="s">
        <v>98</v>
      </c>
      <c r="C49" s="25" t="s">
        <v>99</v>
      </c>
      <c r="D49" s="25" t="s">
        <v>100</v>
      </c>
      <c r="E49" s="26">
        <v>200000</v>
      </c>
      <c r="F49" s="37">
        <v>200000</v>
      </c>
      <c r="G49" s="47">
        <f t="shared" si="0"/>
        <v>0</v>
      </c>
      <c r="H49" s="48">
        <f t="shared" si="1"/>
        <v>0</v>
      </c>
      <c r="I49" s="28"/>
      <c r="J49" s="28"/>
      <c r="K49" s="55">
        <f t="shared" si="2"/>
        <v>200000</v>
      </c>
    </row>
    <row r="50" spans="1:11" ht="51" outlineLevel="1" x14ac:dyDescent="0.2">
      <c r="A50" s="49"/>
      <c r="B50" s="36" t="s">
        <v>101</v>
      </c>
      <c r="C50" s="25" t="s">
        <v>102</v>
      </c>
      <c r="D50" s="25" t="s">
        <v>103</v>
      </c>
      <c r="E50" s="26">
        <v>0</v>
      </c>
      <c r="F50" s="37">
        <v>0</v>
      </c>
      <c r="G50" s="47">
        <f t="shared" si="0"/>
        <v>0</v>
      </c>
      <c r="H50" s="48">
        <v>0</v>
      </c>
      <c r="I50" s="28"/>
      <c r="J50" s="28"/>
      <c r="K50" s="55">
        <f t="shared" si="2"/>
        <v>0</v>
      </c>
    </row>
    <row r="51" spans="1:11" ht="38.25" outlineLevel="1" x14ac:dyDescent="0.2">
      <c r="A51" s="49"/>
      <c r="B51" s="36" t="s">
        <v>104</v>
      </c>
      <c r="C51" s="25" t="s">
        <v>105</v>
      </c>
      <c r="D51" s="25" t="s">
        <v>106</v>
      </c>
      <c r="E51" s="26">
        <v>0</v>
      </c>
      <c r="F51" s="37">
        <v>0</v>
      </c>
      <c r="G51" s="47">
        <f t="shared" si="0"/>
        <v>0</v>
      </c>
      <c r="H51" s="48">
        <v>0</v>
      </c>
      <c r="I51" s="28"/>
      <c r="J51" s="28"/>
      <c r="K51" s="55">
        <f t="shared" si="2"/>
        <v>0</v>
      </c>
    </row>
    <row r="52" spans="1:11" ht="63.75" outlineLevel="1" x14ac:dyDescent="0.2">
      <c r="A52" s="49"/>
      <c r="B52" s="36" t="s">
        <v>107</v>
      </c>
      <c r="C52" s="25" t="s">
        <v>235</v>
      </c>
      <c r="D52" s="25" t="s">
        <v>108</v>
      </c>
      <c r="E52" s="26">
        <v>200000</v>
      </c>
      <c r="F52" s="37">
        <v>200000</v>
      </c>
      <c r="G52" s="47">
        <f t="shared" si="0"/>
        <v>0</v>
      </c>
      <c r="H52" s="48">
        <f t="shared" si="1"/>
        <v>0</v>
      </c>
      <c r="I52" s="28"/>
      <c r="J52" s="28"/>
      <c r="K52" s="55">
        <f t="shared" si="2"/>
        <v>200000</v>
      </c>
    </row>
    <row r="53" spans="1:11" ht="38.25" outlineLevel="1" x14ac:dyDescent="0.2">
      <c r="B53" s="36" t="s">
        <v>109</v>
      </c>
      <c r="C53" s="25" t="s">
        <v>110</v>
      </c>
      <c r="D53" s="25" t="s">
        <v>111</v>
      </c>
      <c r="E53" s="26">
        <v>80000</v>
      </c>
      <c r="F53" s="37">
        <v>80000</v>
      </c>
      <c r="G53" s="47">
        <f t="shared" si="0"/>
        <v>0</v>
      </c>
      <c r="H53" s="48">
        <f t="shared" si="1"/>
        <v>0</v>
      </c>
      <c r="I53" s="28"/>
      <c r="J53" s="28"/>
      <c r="K53" s="55">
        <f t="shared" si="2"/>
        <v>80000</v>
      </c>
    </row>
    <row r="54" spans="1:11" ht="27" customHeight="1" outlineLevel="1" x14ac:dyDescent="0.2">
      <c r="B54" s="36" t="s">
        <v>112</v>
      </c>
      <c r="C54" s="25" t="s">
        <v>113</v>
      </c>
      <c r="D54" s="25" t="s">
        <v>114</v>
      </c>
      <c r="E54" s="26">
        <v>100000</v>
      </c>
      <c r="F54" s="37">
        <v>100000</v>
      </c>
      <c r="G54" s="47">
        <f t="shared" si="0"/>
        <v>0</v>
      </c>
      <c r="H54" s="48">
        <f t="shared" si="1"/>
        <v>0</v>
      </c>
      <c r="I54" s="28"/>
      <c r="J54" s="28"/>
      <c r="K54" s="55">
        <f t="shared" si="2"/>
        <v>100000</v>
      </c>
    </row>
    <row r="55" spans="1:11" ht="19.5" customHeight="1" x14ac:dyDescent="0.2">
      <c r="B55" s="29">
        <v>2</v>
      </c>
      <c r="C55" s="30" t="s">
        <v>115</v>
      </c>
      <c r="D55" s="30"/>
      <c r="E55" s="31">
        <f>SUM(E56:E70)</f>
        <v>13625000</v>
      </c>
      <c r="F55" s="31">
        <f>SUM(F56:F70)</f>
        <v>12758000</v>
      </c>
      <c r="G55" s="22">
        <f t="shared" si="0"/>
        <v>-867000</v>
      </c>
      <c r="H55" s="32">
        <f t="shared" si="1"/>
        <v>-6.3633027522935759E-2</v>
      </c>
      <c r="I55" s="33"/>
      <c r="J55" s="33"/>
      <c r="K55" s="31">
        <f>SUM(K56:K70)</f>
        <v>12758000</v>
      </c>
    </row>
    <row r="56" spans="1:11" ht="63.75" outlineLevel="1" x14ac:dyDescent="0.2">
      <c r="A56" s="49"/>
      <c r="B56" s="36" t="s">
        <v>116</v>
      </c>
      <c r="C56" s="25" t="s">
        <v>117</v>
      </c>
      <c r="D56" s="25" t="s">
        <v>118</v>
      </c>
      <c r="E56" s="26">
        <v>800000</v>
      </c>
      <c r="F56" s="37">
        <v>800000</v>
      </c>
      <c r="G56" s="47">
        <f t="shared" si="0"/>
        <v>0</v>
      </c>
      <c r="H56" s="48">
        <f t="shared" si="1"/>
        <v>0</v>
      </c>
      <c r="I56" s="28"/>
      <c r="J56" s="28"/>
      <c r="K56" s="55">
        <f t="shared" si="2"/>
        <v>800000</v>
      </c>
    </row>
    <row r="57" spans="1:11" ht="38.25" outlineLevel="1" x14ac:dyDescent="0.2">
      <c r="A57" s="49"/>
      <c r="B57" s="36" t="s">
        <v>119</v>
      </c>
      <c r="C57" s="25" t="s">
        <v>120</v>
      </c>
      <c r="D57" s="25" t="s">
        <v>121</v>
      </c>
      <c r="E57" s="26">
        <v>0</v>
      </c>
      <c r="F57" s="37">
        <v>0</v>
      </c>
      <c r="G57" s="47">
        <f t="shared" si="0"/>
        <v>0</v>
      </c>
      <c r="H57" s="48">
        <v>0</v>
      </c>
      <c r="I57" s="28"/>
      <c r="J57" s="28"/>
      <c r="K57" s="55">
        <f t="shared" si="2"/>
        <v>0</v>
      </c>
    </row>
    <row r="58" spans="1:11" ht="51" outlineLevel="1" x14ac:dyDescent="0.2">
      <c r="A58" s="49"/>
      <c r="B58" s="36" t="s">
        <v>122</v>
      </c>
      <c r="C58" s="25" t="s">
        <v>123</v>
      </c>
      <c r="D58" s="25" t="s">
        <v>124</v>
      </c>
      <c r="E58" s="26">
        <v>650000</v>
      </c>
      <c r="F58" s="37">
        <v>650000</v>
      </c>
      <c r="G58" s="47">
        <f t="shared" si="0"/>
        <v>0</v>
      </c>
      <c r="H58" s="27">
        <f t="shared" si="1"/>
        <v>0</v>
      </c>
      <c r="I58" s="28"/>
      <c r="J58" s="28"/>
      <c r="K58" s="55">
        <f t="shared" si="2"/>
        <v>650000</v>
      </c>
    </row>
    <row r="59" spans="1:11" ht="51" outlineLevel="1" x14ac:dyDescent="0.2">
      <c r="A59" s="49"/>
      <c r="B59" s="36" t="s">
        <v>125</v>
      </c>
      <c r="C59" s="25" t="s">
        <v>126</v>
      </c>
      <c r="D59" s="35" t="s">
        <v>127</v>
      </c>
      <c r="E59" s="26">
        <v>0</v>
      </c>
      <c r="F59" s="37">
        <v>0</v>
      </c>
      <c r="G59" s="47">
        <f t="shared" si="0"/>
        <v>0</v>
      </c>
      <c r="H59" s="48">
        <v>0</v>
      </c>
      <c r="I59" s="28"/>
      <c r="J59" s="28"/>
      <c r="K59" s="55">
        <f t="shared" si="2"/>
        <v>0</v>
      </c>
    </row>
    <row r="60" spans="1:11" ht="75.95" customHeight="1" outlineLevel="1" x14ac:dyDescent="0.2">
      <c r="A60" s="49"/>
      <c r="B60" s="34" t="s">
        <v>128</v>
      </c>
      <c r="C60" s="35" t="s">
        <v>129</v>
      </c>
      <c r="D60" s="35" t="s">
        <v>240</v>
      </c>
      <c r="E60" s="37">
        <v>0</v>
      </c>
      <c r="F60" s="37">
        <v>0</v>
      </c>
      <c r="G60" s="47">
        <f t="shared" si="0"/>
        <v>0</v>
      </c>
      <c r="H60" s="48">
        <v>0</v>
      </c>
      <c r="I60" s="28"/>
      <c r="J60" s="28"/>
      <c r="K60" s="55">
        <f t="shared" si="2"/>
        <v>0</v>
      </c>
    </row>
    <row r="61" spans="1:11" ht="76.5" outlineLevel="1" x14ac:dyDescent="0.2">
      <c r="B61" s="36" t="s">
        <v>130</v>
      </c>
      <c r="C61" s="25" t="s">
        <v>131</v>
      </c>
      <c r="D61" s="25" t="s">
        <v>132</v>
      </c>
      <c r="E61" s="26">
        <v>100000</v>
      </c>
      <c r="F61" s="37">
        <v>100000</v>
      </c>
      <c r="G61" s="47">
        <f t="shared" si="0"/>
        <v>0</v>
      </c>
      <c r="H61" s="48">
        <f t="shared" si="1"/>
        <v>0</v>
      </c>
      <c r="I61" s="28"/>
      <c r="J61" s="28"/>
      <c r="K61" s="55">
        <f t="shared" si="2"/>
        <v>100000</v>
      </c>
    </row>
    <row r="62" spans="1:11" ht="41.25" customHeight="1" outlineLevel="1" x14ac:dyDescent="0.2">
      <c r="A62" s="49"/>
      <c r="B62" s="36" t="s">
        <v>133</v>
      </c>
      <c r="C62" s="25" t="s">
        <v>134</v>
      </c>
      <c r="D62" s="25" t="s">
        <v>225</v>
      </c>
      <c r="E62" s="26">
        <v>650000</v>
      </c>
      <c r="F62" s="37">
        <v>600000</v>
      </c>
      <c r="G62" s="47">
        <f t="shared" si="0"/>
        <v>-50000</v>
      </c>
      <c r="H62" s="27">
        <f t="shared" si="1"/>
        <v>-7.6923076923076872E-2</v>
      </c>
      <c r="I62" s="28"/>
      <c r="J62" s="28"/>
      <c r="K62" s="55">
        <f t="shared" si="2"/>
        <v>600000</v>
      </c>
    </row>
    <row r="63" spans="1:11" ht="25.5" outlineLevel="1" x14ac:dyDescent="0.2">
      <c r="A63" s="49"/>
      <c r="B63" s="36" t="s">
        <v>135</v>
      </c>
      <c r="C63" s="25" t="s">
        <v>136</v>
      </c>
      <c r="D63" s="25" t="s">
        <v>226</v>
      </c>
      <c r="E63" s="26">
        <v>650000</v>
      </c>
      <c r="F63" s="37">
        <v>650000</v>
      </c>
      <c r="G63" s="47">
        <f t="shared" si="0"/>
        <v>0</v>
      </c>
      <c r="H63" s="48">
        <f t="shared" si="1"/>
        <v>0</v>
      </c>
      <c r="I63" s="28"/>
      <c r="J63" s="28"/>
      <c r="K63" s="55">
        <f t="shared" si="2"/>
        <v>650000</v>
      </c>
    </row>
    <row r="64" spans="1:11" ht="38.25" outlineLevel="1" x14ac:dyDescent="0.2">
      <c r="A64" s="49"/>
      <c r="B64" s="36" t="s">
        <v>137</v>
      </c>
      <c r="C64" s="25" t="s">
        <v>234</v>
      </c>
      <c r="D64" s="25" t="s">
        <v>227</v>
      </c>
      <c r="E64" s="26">
        <v>0</v>
      </c>
      <c r="F64" s="37">
        <v>0</v>
      </c>
      <c r="G64" s="47">
        <f t="shared" si="0"/>
        <v>0</v>
      </c>
      <c r="H64" s="48">
        <v>0</v>
      </c>
      <c r="I64" s="28"/>
      <c r="J64" s="28"/>
      <c r="K64" s="55">
        <f t="shared" si="2"/>
        <v>0</v>
      </c>
    </row>
    <row r="65" spans="1:11" ht="74.099999999999994" customHeight="1" outlineLevel="1" x14ac:dyDescent="0.2">
      <c r="A65" s="49"/>
      <c r="B65" s="36" t="s">
        <v>138</v>
      </c>
      <c r="C65" s="25" t="s">
        <v>139</v>
      </c>
      <c r="D65" s="25" t="s">
        <v>228</v>
      </c>
      <c r="E65" s="26">
        <v>2110000</v>
      </c>
      <c r="F65" s="37">
        <v>2110000</v>
      </c>
      <c r="G65" s="47">
        <f t="shared" si="0"/>
        <v>0</v>
      </c>
      <c r="H65" s="48">
        <f t="shared" si="1"/>
        <v>0</v>
      </c>
      <c r="I65" s="28"/>
      <c r="J65" s="28"/>
      <c r="K65" s="55">
        <f t="shared" si="2"/>
        <v>2110000</v>
      </c>
    </row>
    <row r="66" spans="1:11" ht="38.25" outlineLevel="1" x14ac:dyDescent="0.2">
      <c r="B66" s="36" t="s">
        <v>140</v>
      </c>
      <c r="C66" s="25" t="s">
        <v>141</v>
      </c>
      <c r="D66" s="25" t="s">
        <v>142</v>
      </c>
      <c r="E66" s="26">
        <v>600000</v>
      </c>
      <c r="F66" s="37">
        <v>690000</v>
      </c>
      <c r="G66" s="47">
        <f t="shared" si="0"/>
        <v>90000</v>
      </c>
      <c r="H66" s="27">
        <f t="shared" si="1"/>
        <v>0.14999999999999991</v>
      </c>
      <c r="I66" s="28"/>
      <c r="J66" s="28"/>
      <c r="K66" s="55">
        <f t="shared" si="2"/>
        <v>690000</v>
      </c>
    </row>
    <row r="67" spans="1:11" ht="51" outlineLevel="1" x14ac:dyDescent="0.2">
      <c r="B67" s="36" t="s">
        <v>143</v>
      </c>
      <c r="C67" s="25" t="s">
        <v>144</v>
      </c>
      <c r="D67" s="25" t="s">
        <v>145</v>
      </c>
      <c r="E67" s="26">
        <v>7365000</v>
      </c>
      <c r="F67" s="37">
        <v>6358000</v>
      </c>
      <c r="G67" s="47">
        <f t="shared" si="0"/>
        <v>-1007000</v>
      </c>
      <c r="H67" s="27">
        <f t="shared" si="1"/>
        <v>-0.13672776646300067</v>
      </c>
      <c r="I67" s="28"/>
      <c r="J67" s="28"/>
      <c r="K67" s="55">
        <f t="shared" si="2"/>
        <v>6358000</v>
      </c>
    </row>
    <row r="68" spans="1:11" ht="63.75" outlineLevel="1" x14ac:dyDescent="0.2">
      <c r="B68" s="36" t="s">
        <v>146</v>
      </c>
      <c r="C68" s="25" t="s">
        <v>147</v>
      </c>
      <c r="D68" s="25" t="s">
        <v>148</v>
      </c>
      <c r="E68" s="26">
        <v>400000</v>
      </c>
      <c r="F68" s="37">
        <v>500000</v>
      </c>
      <c r="G68" s="47">
        <f t="shared" si="0"/>
        <v>100000</v>
      </c>
      <c r="H68" s="27">
        <f t="shared" si="1"/>
        <v>0.25</v>
      </c>
      <c r="I68" s="28"/>
      <c r="J68" s="28"/>
      <c r="K68" s="55">
        <f t="shared" si="2"/>
        <v>500000</v>
      </c>
    </row>
    <row r="69" spans="1:11" ht="51" outlineLevel="1" x14ac:dyDescent="0.2">
      <c r="B69" s="36" t="s">
        <v>149</v>
      </c>
      <c r="C69" s="25" t="s">
        <v>150</v>
      </c>
      <c r="D69" s="25" t="s">
        <v>151</v>
      </c>
      <c r="E69" s="26">
        <v>100000</v>
      </c>
      <c r="F69" s="37">
        <v>100000</v>
      </c>
      <c r="G69" s="47">
        <f t="shared" si="0"/>
        <v>0</v>
      </c>
      <c r="H69" s="48">
        <f t="shared" si="1"/>
        <v>0</v>
      </c>
      <c r="I69" s="28"/>
      <c r="J69" s="28"/>
      <c r="K69" s="55">
        <f t="shared" si="2"/>
        <v>100000</v>
      </c>
    </row>
    <row r="70" spans="1:11" ht="26.45" customHeight="1" outlineLevel="1" x14ac:dyDescent="0.2">
      <c r="A70" s="49"/>
      <c r="B70" s="36" t="s">
        <v>152</v>
      </c>
      <c r="C70" s="25" t="s">
        <v>153</v>
      </c>
      <c r="D70" s="25" t="s">
        <v>229</v>
      </c>
      <c r="E70" s="26">
        <v>200000</v>
      </c>
      <c r="F70" s="37">
        <v>200000</v>
      </c>
      <c r="G70" s="47">
        <f t="shared" si="0"/>
        <v>0</v>
      </c>
      <c r="H70" s="48">
        <f t="shared" si="1"/>
        <v>0</v>
      </c>
      <c r="I70" s="28"/>
      <c r="J70" s="28"/>
      <c r="K70" s="55">
        <f t="shared" si="2"/>
        <v>200000</v>
      </c>
    </row>
    <row r="71" spans="1:11" ht="19.5" customHeight="1" x14ac:dyDescent="0.2">
      <c r="B71" s="29" t="s">
        <v>154</v>
      </c>
      <c r="C71" s="30" t="s">
        <v>155</v>
      </c>
      <c r="D71" s="38"/>
      <c r="E71" s="31">
        <f>SUM(E72:E76)</f>
        <v>277358468.44</v>
      </c>
      <c r="F71" s="31">
        <f>SUM(F72:F76)</f>
        <v>31752200</v>
      </c>
      <c r="G71" s="22">
        <f t="shared" ref="G71:G87" si="3">+F71-E71</f>
        <v>-245606268.44</v>
      </c>
      <c r="H71" s="32">
        <f t="shared" si="1"/>
        <v>-0.88551926977896167</v>
      </c>
      <c r="I71" s="33"/>
      <c r="J71" s="33"/>
      <c r="K71" s="31">
        <f>SUM(K72:K76)</f>
        <v>31752200</v>
      </c>
    </row>
    <row r="72" spans="1:11" ht="29.25" customHeight="1" outlineLevel="1" x14ac:dyDescent="0.2">
      <c r="A72" s="49"/>
      <c r="B72" s="36" t="s">
        <v>156</v>
      </c>
      <c r="C72" s="25" t="s">
        <v>157</v>
      </c>
      <c r="D72" s="25" t="s">
        <v>158</v>
      </c>
      <c r="E72" s="26">
        <v>0</v>
      </c>
      <c r="F72" s="37">
        <v>0</v>
      </c>
      <c r="G72" s="47">
        <f t="shared" si="3"/>
        <v>0</v>
      </c>
      <c r="H72" s="48">
        <v>0</v>
      </c>
      <c r="I72" s="28"/>
      <c r="J72" s="28"/>
      <c r="K72" s="55">
        <f t="shared" si="2"/>
        <v>0</v>
      </c>
    </row>
    <row r="73" spans="1:11" ht="63.75" outlineLevel="1" x14ac:dyDescent="0.2">
      <c r="A73" s="49"/>
      <c r="B73" s="34" t="s">
        <v>159</v>
      </c>
      <c r="C73" s="25" t="s">
        <v>160</v>
      </c>
      <c r="D73" s="25" t="s">
        <v>222</v>
      </c>
      <c r="E73" s="26">
        <v>0</v>
      </c>
      <c r="F73" s="37">
        <v>0</v>
      </c>
      <c r="G73" s="47">
        <f t="shared" si="3"/>
        <v>0</v>
      </c>
      <c r="H73" s="48">
        <v>0</v>
      </c>
      <c r="I73" s="28"/>
      <c r="J73" s="28"/>
      <c r="K73" s="55">
        <f t="shared" si="2"/>
        <v>0</v>
      </c>
    </row>
    <row r="74" spans="1:11" ht="89.25" outlineLevel="1" x14ac:dyDescent="0.2">
      <c r="A74" s="49"/>
      <c r="B74" s="34" t="s">
        <v>189</v>
      </c>
      <c r="C74" s="35" t="s">
        <v>190</v>
      </c>
      <c r="D74" s="25" t="s">
        <v>195</v>
      </c>
      <c r="E74" s="26">
        <v>0</v>
      </c>
      <c r="F74" s="37">
        <v>0</v>
      </c>
      <c r="G74" s="47">
        <f t="shared" si="3"/>
        <v>0</v>
      </c>
      <c r="H74" s="48">
        <v>0</v>
      </c>
      <c r="I74" s="28"/>
      <c r="J74" s="28"/>
      <c r="K74" s="55">
        <f t="shared" ref="K74:K86" si="4">F74</f>
        <v>0</v>
      </c>
    </row>
    <row r="75" spans="1:11" ht="29.1" customHeight="1" outlineLevel="1" x14ac:dyDescent="0.2">
      <c r="A75" s="49"/>
      <c r="B75" s="34" t="s">
        <v>218</v>
      </c>
      <c r="C75" s="35" t="s">
        <v>219</v>
      </c>
      <c r="D75" s="35" t="s">
        <v>230</v>
      </c>
      <c r="E75" s="26">
        <v>0</v>
      </c>
      <c r="F75" s="37">
        <v>500000</v>
      </c>
      <c r="G75" s="47">
        <f t="shared" si="3"/>
        <v>500000</v>
      </c>
      <c r="H75" s="48">
        <v>1</v>
      </c>
      <c r="I75" s="28"/>
      <c r="J75" s="28"/>
      <c r="K75" s="55">
        <f t="shared" si="4"/>
        <v>500000</v>
      </c>
    </row>
    <row r="76" spans="1:11" ht="51" outlineLevel="1" x14ac:dyDescent="0.2">
      <c r="A76" s="49"/>
      <c r="B76" s="36" t="s">
        <v>161</v>
      </c>
      <c r="C76" s="25" t="s">
        <v>162</v>
      </c>
      <c r="D76" s="25" t="s">
        <v>241</v>
      </c>
      <c r="E76" s="26">
        <v>277358468.44</v>
      </c>
      <c r="F76" s="37">
        <v>31252200</v>
      </c>
      <c r="G76" s="47">
        <f t="shared" si="3"/>
        <v>-246106268.44</v>
      </c>
      <c r="H76" s="27">
        <f t="shared" ref="H76:H87" si="5">+F76/E76-1</f>
        <v>-0.88732199101120768</v>
      </c>
      <c r="I76" s="28"/>
      <c r="J76" s="28"/>
      <c r="K76" s="55">
        <f t="shared" si="4"/>
        <v>31252200</v>
      </c>
    </row>
    <row r="77" spans="1:11" ht="19.5" customHeight="1" x14ac:dyDescent="0.2">
      <c r="B77" s="29">
        <v>6</v>
      </c>
      <c r="C77" s="30" t="s">
        <v>163</v>
      </c>
      <c r="D77" s="30"/>
      <c r="E77" s="31">
        <f>SUM(E78:E84)</f>
        <v>116786346</v>
      </c>
      <c r="F77" s="31">
        <f>SUM(F78:F84)</f>
        <v>92095000</v>
      </c>
      <c r="G77" s="22">
        <f t="shared" si="3"/>
        <v>-24691346</v>
      </c>
      <c r="H77" s="32">
        <f t="shared" si="5"/>
        <v>-0.21142322579387829</v>
      </c>
      <c r="I77" s="33"/>
      <c r="J77" s="33"/>
      <c r="K77" s="31">
        <f>SUM(K78:K84)</f>
        <v>92095000</v>
      </c>
    </row>
    <row r="78" spans="1:11" ht="62.45" customHeight="1" outlineLevel="1" x14ac:dyDescent="0.2">
      <c r="A78" s="49"/>
      <c r="B78" s="36" t="s">
        <v>164</v>
      </c>
      <c r="C78" s="25" t="s">
        <v>165</v>
      </c>
      <c r="D78" s="25" t="s">
        <v>242</v>
      </c>
      <c r="E78" s="26">
        <v>0</v>
      </c>
      <c r="F78" s="37">
        <v>1462500</v>
      </c>
      <c r="G78" s="47">
        <f t="shared" si="3"/>
        <v>1462500</v>
      </c>
      <c r="H78" s="48">
        <v>1</v>
      </c>
      <c r="I78" s="28"/>
      <c r="J78" s="28"/>
      <c r="K78" s="55">
        <f t="shared" si="4"/>
        <v>1462500</v>
      </c>
    </row>
    <row r="79" spans="1:11" ht="72.599999999999994" customHeight="1" outlineLevel="1" x14ac:dyDescent="0.2">
      <c r="A79" s="49"/>
      <c r="B79" s="36" t="s">
        <v>166</v>
      </c>
      <c r="C79" s="25" t="s">
        <v>167</v>
      </c>
      <c r="D79" s="25" t="s">
        <v>244</v>
      </c>
      <c r="E79" s="26">
        <v>3500000</v>
      </c>
      <c r="F79" s="37">
        <v>3000000</v>
      </c>
      <c r="G79" s="47">
        <f t="shared" si="3"/>
        <v>-500000</v>
      </c>
      <c r="H79" s="27">
        <f t="shared" si="5"/>
        <v>-0.1428571428571429</v>
      </c>
      <c r="I79" s="28"/>
      <c r="J79" s="28"/>
      <c r="K79" s="55">
        <f t="shared" si="4"/>
        <v>3000000</v>
      </c>
    </row>
    <row r="80" spans="1:11" ht="51" outlineLevel="1" x14ac:dyDescent="0.2">
      <c r="A80" s="49"/>
      <c r="B80" s="36" t="s">
        <v>197</v>
      </c>
      <c r="C80" s="25" t="s">
        <v>198</v>
      </c>
      <c r="D80" s="25" t="s">
        <v>231</v>
      </c>
      <c r="E80" s="26">
        <v>944346</v>
      </c>
      <c r="F80" s="37">
        <v>945000</v>
      </c>
      <c r="G80" s="47">
        <f t="shared" si="3"/>
        <v>654</v>
      </c>
      <c r="H80" s="27">
        <f t="shared" si="5"/>
        <v>6.9254277563524091E-4</v>
      </c>
      <c r="I80" s="28"/>
      <c r="J80" s="28"/>
      <c r="K80" s="55">
        <f t="shared" si="4"/>
        <v>945000</v>
      </c>
    </row>
    <row r="81" spans="2:11" ht="51" outlineLevel="1" x14ac:dyDescent="0.2">
      <c r="B81" s="36" t="s">
        <v>168</v>
      </c>
      <c r="C81" s="25" t="s">
        <v>169</v>
      </c>
      <c r="D81" s="25" t="s">
        <v>170</v>
      </c>
      <c r="E81" s="26">
        <v>22000000</v>
      </c>
      <c r="F81" s="37">
        <v>18000000</v>
      </c>
      <c r="G81" s="47">
        <f t="shared" si="3"/>
        <v>-4000000</v>
      </c>
      <c r="H81" s="27">
        <f t="shared" si="5"/>
        <v>-0.18181818181818177</v>
      </c>
      <c r="I81" s="28"/>
      <c r="J81" s="28"/>
      <c r="K81" s="55">
        <f t="shared" si="4"/>
        <v>18000000</v>
      </c>
    </row>
    <row r="82" spans="2:11" ht="25.5" outlineLevel="1" x14ac:dyDescent="0.2">
      <c r="B82" s="36" t="s">
        <v>171</v>
      </c>
      <c r="C82" s="25" t="s">
        <v>172</v>
      </c>
      <c r="D82" s="25" t="s">
        <v>173</v>
      </c>
      <c r="E82" s="26">
        <v>28000000</v>
      </c>
      <c r="F82" s="37">
        <v>25000000</v>
      </c>
      <c r="G82" s="47">
        <f t="shared" si="3"/>
        <v>-3000000</v>
      </c>
      <c r="H82" s="27">
        <f t="shared" si="5"/>
        <v>-0.1071428571428571</v>
      </c>
      <c r="I82" s="28"/>
      <c r="J82" s="28"/>
      <c r="K82" s="55">
        <f t="shared" si="4"/>
        <v>25000000</v>
      </c>
    </row>
    <row r="83" spans="2:11" ht="89.25" outlineLevel="1" x14ac:dyDescent="0.2">
      <c r="B83" s="36" t="s">
        <v>174</v>
      </c>
      <c r="C83" s="25" t="s">
        <v>175</v>
      </c>
      <c r="D83" s="25" t="s">
        <v>176</v>
      </c>
      <c r="E83" s="26">
        <v>35000000</v>
      </c>
      <c r="F83" s="37">
        <v>25000000</v>
      </c>
      <c r="G83" s="47">
        <f t="shared" si="3"/>
        <v>-10000000</v>
      </c>
      <c r="H83" s="27">
        <f t="shared" si="5"/>
        <v>-0.2857142857142857</v>
      </c>
      <c r="I83" s="28"/>
      <c r="J83" s="28"/>
      <c r="K83" s="55">
        <f t="shared" si="4"/>
        <v>25000000</v>
      </c>
    </row>
    <row r="84" spans="2:11" ht="68.45" customHeight="1" outlineLevel="1" x14ac:dyDescent="0.2">
      <c r="B84" s="36" t="s">
        <v>191</v>
      </c>
      <c r="C84" s="25" t="s">
        <v>177</v>
      </c>
      <c r="D84" s="25" t="s">
        <v>232</v>
      </c>
      <c r="E84" s="26">
        <v>27342000</v>
      </c>
      <c r="F84" s="37">
        <v>18687500</v>
      </c>
      <c r="G84" s="47">
        <f t="shared" si="3"/>
        <v>-8654500</v>
      </c>
      <c r="H84" s="27">
        <f t="shared" si="5"/>
        <v>-0.3165276863433546</v>
      </c>
      <c r="I84" s="28"/>
      <c r="J84" s="28"/>
      <c r="K84" s="55">
        <f t="shared" si="4"/>
        <v>18687500</v>
      </c>
    </row>
    <row r="85" spans="2:11" ht="19.5" customHeight="1" outlineLevel="1" x14ac:dyDescent="0.2">
      <c r="B85" s="20">
        <v>9</v>
      </c>
      <c r="C85" s="21" t="s">
        <v>192</v>
      </c>
      <c r="D85" s="21"/>
      <c r="E85" s="22">
        <v>0</v>
      </c>
      <c r="F85" s="22">
        <v>0</v>
      </c>
      <c r="G85" s="22">
        <f t="shared" si="3"/>
        <v>0</v>
      </c>
      <c r="H85" s="33"/>
      <c r="I85" s="33"/>
      <c r="J85" s="33"/>
      <c r="K85" s="22">
        <v>0</v>
      </c>
    </row>
    <row r="86" spans="2:11" ht="56.45" customHeight="1" outlineLevel="1" x14ac:dyDescent="0.2">
      <c r="B86" s="36" t="s">
        <v>194</v>
      </c>
      <c r="C86" s="25" t="s">
        <v>193</v>
      </c>
      <c r="D86" s="25" t="s">
        <v>196</v>
      </c>
      <c r="E86" s="26">
        <v>0</v>
      </c>
      <c r="F86" s="37">
        <v>0</v>
      </c>
      <c r="G86" s="47">
        <f t="shared" si="3"/>
        <v>0</v>
      </c>
      <c r="H86" s="27"/>
      <c r="I86" s="28"/>
      <c r="J86" s="28"/>
      <c r="K86" s="55">
        <f t="shared" si="4"/>
        <v>0</v>
      </c>
    </row>
    <row r="87" spans="2:11" ht="21.6" customHeight="1" x14ac:dyDescent="0.2">
      <c r="B87" s="40"/>
      <c r="C87" s="41" t="s">
        <v>178</v>
      </c>
      <c r="D87" s="41"/>
      <c r="E87" s="42">
        <v>5724888152.3300009</v>
      </c>
      <c r="F87" s="42">
        <f>+F85+F77+F6+F71+F55+F25</f>
        <v>5666702402</v>
      </c>
      <c r="G87" s="43">
        <f t="shared" si="3"/>
        <v>-58185750.330000877</v>
      </c>
      <c r="H87" s="44">
        <f t="shared" si="5"/>
        <v>-1.0163648403562209E-2</v>
      </c>
      <c r="I87" s="45"/>
      <c r="J87" s="45"/>
      <c r="K87" s="42">
        <f>+K85+K77+K6+K71+K55+K25</f>
        <v>5666702402</v>
      </c>
    </row>
    <row r="89" spans="2:11" ht="18.600000000000001" customHeight="1" x14ac:dyDescent="0.2">
      <c r="C89" s="50" t="s">
        <v>243</v>
      </c>
      <c r="D89" s="13"/>
      <c r="F89" s="14"/>
      <c r="G89" s="9"/>
      <c r="H89" s="10"/>
      <c r="I89" s="10"/>
    </row>
    <row r="90" spans="2:11" ht="24.95" customHeight="1" x14ac:dyDescent="0.2">
      <c r="C90" s="59" t="s">
        <v>179</v>
      </c>
      <c r="D90" s="59"/>
      <c r="F90" s="14"/>
      <c r="G90" s="11"/>
      <c r="H90" s="12"/>
      <c r="I90" s="12"/>
    </row>
  </sheetData>
  <sheetProtection algorithmName="SHA-512" hashValue="4T71nI98cwgoLveEo4Bgq0xbgqWLAmAtWMuUujo5Toc9OIy0ZC4TiojV2q3gEJ8Ukw5HbubmwERroFu0k2d06g==" saltValue="u2S984D9Gxghj1nC+8PplA==" spinCount="100000" sheet="1" objects="1" scenarios="1"/>
  <mergeCells count="3">
    <mergeCell ref="B2:H2"/>
    <mergeCell ref="B3:H3"/>
    <mergeCell ref="C90:D90"/>
  </mergeCells>
  <phoneticPr fontId="11" type="noConversion"/>
  <dataValidations xWindow="1512" yWindow="403" count="1">
    <dataValidation allowBlank="1" showInputMessage="1" showErrorMessage="1" prompt="El documento tiene habilidad la columna “I” para que agregue las observaciones" sqref="B6:H87 K25 K55 K71 K77 K85 K87" xr:uid="{202AAB36-7797-4D6B-8012-DA8727CB39D4}"/>
  </dataValidations>
  <pageMargins left="0.25" right="0.25" top="0.75" bottom="0.75" header="0.3" footer="0.3"/>
  <pageSetup paperSize="39" scale="50" orientation="landscape" r:id="rId1"/>
  <headerFooter>
    <oddFooter>&amp;C&amp;"Calibri"&amp;11&amp;K000000_x000D_&amp;1#&amp;"Calibri"&amp;10&amp;K000000Uso Interno</oddFooter>
  </headerFooter>
  <ignoredErrors>
    <ignoredError sqref="K6 K7:K86"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o" ma:contentTypeID="0x01010047840F8488598B45879A64BFC989E007" ma:contentTypeVersion="19" ma:contentTypeDescription="Crear nuevo documento." ma:contentTypeScope="" ma:versionID="b20ee5ef27f755d91154db1d09e668e9">
  <xsd:schema xmlns:xsd="http://www.w3.org/2001/XMLSchema" xmlns:xs="http://www.w3.org/2001/XMLSchema" xmlns:p="http://schemas.microsoft.com/office/2006/metadata/properties" xmlns:ns2="ba688c28-be0c-44d7-8160-62774956d5a8" xmlns:ns3="fe04cdcb-acd9-40f4-87f5-510e41208826" xmlns:ns4="ef69d38d-c069-47fd-a86d-65acf93227a5" targetNamespace="http://schemas.microsoft.com/office/2006/metadata/properties" ma:root="true" ma:fieldsID="2d30b5a65940fbbb4874bbbafab433df" ns2:_="" ns3:_="" ns4:_="">
    <xsd:import namespace="ba688c28-be0c-44d7-8160-62774956d5a8"/>
    <xsd:import namespace="fe04cdcb-acd9-40f4-87f5-510e41208826"/>
    <xsd:import namespace="ef69d38d-c069-47fd-a86d-65acf93227a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GenerationTime" minOccurs="0"/>
                <xsd:element ref="ns3:MediaServiceEventHashCode" minOccurs="0"/>
                <xsd:element ref="ns3:MediaServiceOCR" minOccurs="0"/>
                <xsd:element ref="ns3:lcf76f155ced4ddcb4097134ff3c332f" minOccurs="0"/>
                <xsd:element ref="ns4:TaxCatchAll" minOccurs="0"/>
                <xsd:element ref="ns3:MediaServiceAutoKeyPoints" minOccurs="0"/>
                <xsd:element ref="ns3:MediaServiceKeyPoints" minOccurs="0"/>
                <xsd:element ref="ns3:MediaServiceDateTake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688c28-be0c-44d7-8160-62774956d5a8" elementFormDefault="qualified">
    <xsd:import namespace="http://schemas.microsoft.com/office/2006/documentManagement/types"/>
    <xsd:import namespace="http://schemas.microsoft.com/office/infopath/2007/PartnerControls"/>
    <xsd:element name="SharedWithUsers" ma:index="5" nillable="true" ma:displayName="Compartido c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04cdcb-acd9-40f4-87f5-510e41208826"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b0adf84e-870a-453e-bcaf-71f8aafc2679" ma:termSetId="09814cd3-568e-fe90-9814-8d621ff8fb84" ma:anchorId="fba54fb3-c3e1-fe81-a776-ca4b69148c4d" ma:open="true" ma:isKeyword="false">
      <xsd:complexType>
        <xsd:sequence>
          <xsd:element ref="pc:Terms" minOccurs="0" maxOccurs="1"/>
        </xsd:sequence>
      </xsd:complex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f69d38d-c069-47fd-a86d-65acf93227a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4ca9414-0b9e-4d3b-9f23-f0594e229f42}" ma:internalName="TaxCatchAll" ma:showField="CatchAllData" ma:web="ecd38108-ad7a-4640-bce5-2ea8d14350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e04cdcb-acd9-40f4-87f5-510e41208826">
      <Terms xmlns="http://schemas.microsoft.com/office/infopath/2007/PartnerControls"/>
    </lcf76f155ced4ddcb4097134ff3c332f>
    <TaxCatchAll xmlns="ef69d38d-c069-47fd-a86d-65acf93227a5" xsi:nil="true"/>
  </documentManagement>
</p:properties>
</file>

<file path=customXml/itemProps1.xml><?xml version="1.0" encoding="utf-8"?>
<ds:datastoreItem xmlns:ds="http://schemas.openxmlformats.org/officeDocument/2006/customXml" ds:itemID="{F8EC718E-0590-400A-B19D-EF2802686D41}">
  <ds:schemaRefs>
    <ds:schemaRef ds:uri="http://schemas.microsoft.com/sharepoint/v3/contenttype/forms"/>
  </ds:schemaRefs>
</ds:datastoreItem>
</file>

<file path=customXml/itemProps2.xml><?xml version="1.0" encoding="utf-8"?>
<ds:datastoreItem xmlns:ds="http://schemas.openxmlformats.org/officeDocument/2006/customXml" ds:itemID="{005AA78A-2A26-49FF-9901-FE72D81E7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688c28-be0c-44d7-8160-62774956d5a8"/>
    <ds:schemaRef ds:uri="fe04cdcb-acd9-40f4-87f5-510e41208826"/>
    <ds:schemaRef ds:uri="ef69d38d-c069-47fd-a86d-65acf93227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D4E919-17DB-410C-801B-AFD13C7CDBEF}">
  <ds:schemaRefs>
    <ds:schemaRef ds:uri="http://www.w3.org/XML/1998/namespace"/>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ba688c28-be0c-44d7-8160-62774956d5a8"/>
    <ds:schemaRef ds:uri="fe04cdcb-acd9-40f4-87f5-510e41208826"/>
    <ds:schemaRef ds:uri="ef69d38d-c069-47fd-a86d-65acf93227a5"/>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CARVAJAL NAVARRO JENNIFER</cp:lastModifiedBy>
  <cp:lastPrinted>2023-10-06T17:26:38Z</cp:lastPrinted>
  <dcterms:created xsi:type="dcterms:W3CDTF">2020-07-21T18:06:29Z</dcterms:created>
  <dcterms:modified xsi:type="dcterms:W3CDTF">2023-10-06T17:27:25Z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0x01010047840F8488598B45879A64BFC989E007</vt:lpwstr>
  </property>
  <property fmtid="{D5CDD505-2E9C-101B-9397-08002B2CF9AE}" pid="3" name="MediaServiceImageTags">
    <vt:lpwstr/>
  </property>
  <property fmtid="{D5CDD505-2E9C-101B-9397-08002B2CF9AE}" pid="4" name="MSIP_Label_b8b4be34-365a-4a68-b9fb-75c1b6874315_Enabled">
    <vt:lpwstr>true</vt:lpwstr>
  </property>
  <property fmtid="{D5CDD505-2E9C-101B-9397-08002B2CF9AE}" pid="5" name="MSIP_Label_b8b4be34-365a-4a68-b9fb-75c1b6874315_SetDate">
    <vt:lpwstr>2023-08-04T20:08:19Z</vt:lpwstr>
  </property>
  <property fmtid="{D5CDD505-2E9C-101B-9397-08002B2CF9AE}" pid="6" name="MSIP_Label_b8b4be34-365a-4a68-b9fb-75c1b6874315_Method">
    <vt:lpwstr>Standard</vt:lpwstr>
  </property>
  <property fmtid="{D5CDD505-2E9C-101B-9397-08002B2CF9AE}" pid="7" name="MSIP_Label_b8b4be34-365a-4a68-b9fb-75c1b6874315_Name">
    <vt:lpwstr>b8b4be34-365a-4a68-b9fb-75c1b6874315</vt:lpwstr>
  </property>
  <property fmtid="{D5CDD505-2E9C-101B-9397-08002B2CF9AE}" pid="8" name="MSIP_Label_b8b4be34-365a-4a68-b9fb-75c1b6874315_SiteId">
    <vt:lpwstr>618d0a45-25a6-4618-9f80-8f70a435ee52</vt:lpwstr>
  </property>
  <property fmtid="{D5CDD505-2E9C-101B-9397-08002B2CF9AE}" pid="9" name="MSIP_Label_b8b4be34-365a-4a68-b9fb-75c1b6874315_ActionId">
    <vt:lpwstr>52322575-f77f-4a57-ba77-507f20bb05f8</vt:lpwstr>
  </property>
  <property fmtid="{D5CDD505-2E9C-101B-9397-08002B2CF9AE}" pid="10" name="MSIP_Label_b8b4be34-365a-4a68-b9fb-75c1b6874315_ContentBits">
    <vt:lpwstr>2</vt:lpwstr>
  </property>
</Properties>
</file>