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cr-my.sharepoint.com/personal/carvajalnj_bccr_fi_cr/Documents/Documentos/SUPEN/Web/Informes/Presupuestos/"/>
    </mc:Choice>
  </mc:AlternateContent>
  <xr:revisionPtr revIDLastSave="2" documentId="8_{D36AFFF8-9B71-42BE-8072-0691FEE70255}" xr6:coauthVersionLast="47" xr6:coauthVersionMax="47" xr10:uidLastSave="{9314026E-A8F2-4F21-AE2C-3D7A6A78F1EE}"/>
  <bookViews>
    <workbookView xWindow="-120" yWindow="-120" windowWidth="20730" windowHeight="11160" xr2:uid="{43BABD97-7D01-4141-AC81-FBAE43C39FC3}"/>
  </bookViews>
  <sheets>
    <sheet name="PRESUPUESTO 2024" sheetId="1" r:id="rId1"/>
  </sheets>
  <definedNames>
    <definedName name="_xlnm._FilterDatabase" localSheetId="0" hidden="1">'PRESUPUESTO 2024'!$B$5:$H$65</definedName>
    <definedName name="_xlnm.Print_Area" localSheetId="0">'PRESUPUESTO 2024'!$B$6:$H$69</definedName>
    <definedName name="base">#REF!</definedName>
    <definedName name="pro">#REF!</definedName>
    <definedName name="_xlnm.Print_Titles" localSheetId="0">'PRESUPUESTO 2024'!$1:$5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7" i="1" l="1"/>
  <c r="K60" i="1"/>
  <c r="K57" i="1"/>
  <c r="K44" i="1"/>
  <c r="K25" i="1"/>
  <c r="K6" i="1"/>
  <c r="K69" i="1" s="1"/>
  <c r="H7" i="1"/>
  <c r="E44" i="1"/>
  <c r="E25" i="1" l="1"/>
  <c r="E57" i="1"/>
  <c r="G58" i="1"/>
  <c r="E60" i="1"/>
  <c r="G30" i="1"/>
  <c r="F67" i="1"/>
  <c r="F60" i="1"/>
  <c r="F57" i="1"/>
  <c r="F44" i="1"/>
  <c r="F25" i="1"/>
  <c r="F6" i="1"/>
  <c r="F69" i="1" l="1"/>
  <c r="G66" i="1" l="1"/>
  <c r="G65" i="1"/>
  <c r="G64" i="1"/>
  <c r="G63" i="1"/>
  <c r="G62" i="1"/>
  <c r="G61" i="1"/>
  <c r="H63" i="1"/>
  <c r="G60" i="1" l="1"/>
  <c r="H66" i="1"/>
  <c r="G68" i="1" l="1"/>
  <c r="G67" i="1" s="1"/>
  <c r="E67" i="1"/>
  <c r="G45" i="1"/>
  <c r="G46" i="1"/>
  <c r="G47" i="1"/>
  <c r="G48" i="1"/>
  <c r="G49" i="1"/>
  <c r="G50" i="1"/>
  <c r="G52" i="1"/>
  <c r="G53" i="1"/>
  <c r="G54" i="1"/>
  <c r="G55" i="1"/>
  <c r="G56" i="1"/>
  <c r="G26" i="1"/>
  <c r="G27" i="1"/>
  <c r="G28" i="1"/>
  <c r="G29" i="1"/>
  <c r="G31" i="1"/>
  <c r="G32" i="1"/>
  <c r="G33" i="1"/>
  <c r="G34" i="1"/>
  <c r="G35" i="1"/>
  <c r="G36" i="1"/>
  <c r="G37" i="1"/>
  <c r="G38" i="1"/>
  <c r="G39" i="1"/>
  <c r="G40" i="1"/>
  <c r="G41" i="1"/>
  <c r="G42" i="1"/>
  <c r="G43" i="1"/>
  <c r="G8" i="1"/>
  <c r="G9" i="1"/>
  <c r="G10" i="1"/>
  <c r="G11" i="1"/>
  <c r="G12" i="1"/>
  <c r="G13" i="1"/>
  <c r="G14" i="1"/>
  <c r="G15" i="1"/>
  <c r="G16" i="1"/>
  <c r="G17" i="1"/>
  <c r="G18" i="1"/>
  <c r="G19" i="1"/>
  <c r="G20" i="1"/>
  <c r="G21" i="1"/>
  <c r="G22" i="1"/>
  <c r="G23" i="1"/>
  <c r="G24" i="1"/>
  <c r="H62" i="1"/>
  <c r="H64" i="1"/>
  <c r="H65" i="1"/>
  <c r="H45" i="1"/>
  <c r="H47" i="1"/>
  <c r="H48" i="1"/>
  <c r="H49" i="1"/>
  <c r="H50" i="1"/>
  <c r="H52" i="1"/>
  <c r="H53" i="1"/>
  <c r="H54" i="1"/>
  <c r="H55" i="1"/>
  <c r="H56" i="1"/>
  <c r="H8" i="1"/>
  <c r="H9" i="1"/>
  <c r="H10" i="1"/>
  <c r="H11" i="1"/>
  <c r="H12" i="1"/>
  <c r="H13" i="1"/>
  <c r="H14" i="1"/>
  <c r="H15" i="1"/>
  <c r="H16" i="1"/>
  <c r="H17" i="1"/>
  <c r="H18" i="1"/>
  <c r="H19" i="1"/>
  <c r="H20" i="1"/>
  <c r="H21" i="1"/>
  <c r="H22" i="1"/>
  <c r="H23" i="1"/>
  <c r="H24" i="1"/>
  <c r="G7" i="1"/>
  <c r="H26" i="1"/>
  <c r="H27" i="1"/>
  <c r="H28" i="1"/>
  <c r="H29" i="1"/>
  <c r="H31" i="1"/>
  <c r="H32" i="1"/>
  <c r="H33" i="1"/>
  <c r="H34" i="1"/>
  <c r="H35" i="1"/>
  <c r="H36" i="1"/>
  <c r="H37" i="1"/>
  <c r="H38" i="1"/>
  <c r="H39" i="1"/>
  <c r="H40" i="1"/>
  <c r="H41" i="1"/>
  <c r="H42" i="1"/>
  <c r="H43" i="1"/>
  <c r="G6" i="1" l="1"/>
  <c r="E6" i="1"/>
  <c r="E69" i="1" l="1"/>
  <c r="H6" i="1"/>
  <c r="H61" i="1"/>
  <c r="G59" i="1"/>
  <c r="H44" i="1"/>
  <c r="H69" i="1" l="1"/>
  <c r="G57" i="1"/>
  <c r="G25" i="1"/>
  <c r="G44" i="1"/>
  <c r="H60" i="1"/>
  <c r="H25" i="1"/>
  <c r="G69" i="1" l="1"/>
</calcChain>
</file>

<file path=xl/sharedStrings.xml><?xml version="1.0" encoding="utf-8"?>
<sst xmlns="http://schemas.openxmlformats.org/spreadsheetml/2006/main" count="206" uniqueCount="206">
  <si>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</si>
  <si>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</si>
  <si>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</si>
  <si>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</si>
  <si>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</si>
  <si>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</si>
  <si>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</si>
  <si>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</si>
  <si>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</si>
  <si>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</si>
  <si>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</si>
  <si>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</si>
  <si>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</si>
  <si>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</si>
  <si>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</si>
  <si>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</si>
  <si>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</si>
  <si>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</si>
  <si>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</si>
  <si>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</si>
  <si>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</si>
  <si>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</si>
  <si>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</si>
  <si>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</si>
  <si>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</si>
  <si>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</si>
  <si>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</si>
  <si>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</si>
  <si>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</si>
  <si>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</si>
  <si>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</si>
  <si>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</si>
  <si>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</si>
  <si>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</si>
  <si>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</si>
  <si>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</si>
  <si>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</si>
  <si>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</si>
  <si>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</si>
  <si>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</si>
  <si>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</si>
  <si>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</si>
  <si>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</si>
  <si>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</si>
  <si>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</si>
  <si>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</si>
  <si>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</si>
  <si>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</si>
  <si>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</si>
  <si>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</si>
  <si>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</si>
  <si>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</si>
  <si>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</si>
  <si>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</si>
  <si>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</si>
  <si>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</si>
  <si>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</si>
  <si>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</si>
  <si>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</si>
  <si>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</si>
  <si>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</si>
  <si>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</si>
  <si>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</si>
  <si>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</si>
  <si>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</si>
  <si>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</si>
  <si>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</si>
  <si>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</si>
  <si>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</si>
  <si>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</si>
  <si>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</si>
  <si>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</si>
  <si>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</si>
  <si>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</si>
  <si>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</si>
  <si>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</si>
  <si>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</si>
  <si>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</si>
  <si>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</si>
  <si>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</si>
  <si>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</si>
  <si>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</si>
  <si>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</si>
  <si>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</si>
  <si>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</si>
  <si>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</si>
  <si>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</si>
  <si>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</si>
  <si>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</si>
  <si>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</si>
  <si>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</si>
  <si>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</si>
  <si>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</si>
  <si>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</si>
  <si>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</si>
  <si>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</si>
  <si>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</si>
  <si>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</si>
  <si>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</si>
  <si>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</si>
  <si>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</si>
  <si>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</si>
  <si>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</si>
  <si>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</si>
  <si>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</si>
  <si>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</si>
  <si>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</si>
  <si>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</si>
  <si>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</si>
  <si>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</si>
  <si>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</si>
  <si>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</si>
  <si>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</si>
  <si>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</si>
  <si>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</si>
  <si>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</si>
  <si>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</si>
  <si>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</si>
  <si>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</si>
  <si>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</si>
  <si>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</si>
  <si>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</si>
  <si>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</si>
  <si>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</si>
  <si>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</si>
  <si>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</si>
  <si>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</si>
  <si>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</si>
  <si>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</si>
  <si>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</si>
  <si>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</si>
  <si>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</si>
  <si>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</si>
  <si>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</si>
  <si>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</si>
  <si>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</si>
  <si>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</si>
  <si>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</si>
  <si>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</si>
  <si>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</si>
  <si>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</si>
  <si>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</si>
  <si>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</si>
  <si>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</si>
  <si>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</si>
  <si>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</si>
  <si>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</si>
  <si>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</si>
  <si>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</si>
  <si>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</si>
  <si>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</si>
  <si>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</si>
  <si>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</si>
  <si>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</si>
  <si>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</si>
  <si>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</si>
  <si>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</si>
  <si>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</si>
  <si>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</si>
  <si>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</si>
  <si>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</si>
  <si>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</si>
  <si>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</si>
  <si>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</si>
  <si>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</si>
  <si>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</si>
  <si>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</si>
  <si>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</si>
  <si>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</si>
  <si>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Franklin Gothic Book"/>
        <family val="2"/>
      </rPr>
      <t xml:space="preserve">. </t>
    </r>
  </si>
  <si>
    <r>
      <t>Incluye los pagos por servicios profesionales y técnicos para elaborar trabajos en el campo de la abogacía y el notariado</t>
    </r>
    <r>
      <rPr>
        <sz val="10"/>
        <rFont val="Franklin Gothic Book"/>
        <family val="2"/>
      </rPr>
      <t xml:space="preserve">. </t>
    </r>
  </si>
  <si>
    <r>
      <t xml:space="preserve">PRESUPUESTO AÑO
</t>
    </r>
    <r>
      <rPr>
        <b/>
        <sz val="12"/>
        <rFont val="Arial"/>
        <family val="2"/>
      </rPr>
      <t>2023</t>
    </r>
  </si>
  <si>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</si>
  <si>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</si>
  <si>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</si>
  <si>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</si>
  <si>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</si>
  <si>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</si>
  <si>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</si>
  <si>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</si>
  <si>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r>
      <t xml:space="preserve">PRESUPUESTO AÑO
</t>
    </r>
    <r>
      <rPr>
        <b/>
        <sz val="12"/>
        <rFont val="Arial"/>
        <family val="2"/>
      </rPr>
      <t>2024</t>
    </r>
  </si>
  <si>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</si>
  <si>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</si>
  <si>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</si>
  <si>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</si>
  <si>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</si>
  <si>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</si>
  <si>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</si>
  <si>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Franklin Gothic Book"/>
        <family val="2"/>
      </rPr>
      <t xml:space="preserve">. </t>
    </r>
  </si>
  <si>
    <t>Se incluye aquel equipo y mobiliario médico para diagnósticos de enfermedades.</t>
  </si>
  <si>
    <t>Presupuesto del CONASSIF para el año 2024</t>
  </si>
  <si>
    <t>OBSERVACIONES DE SUPERVISADOS</t>
  </si>
  <si>
    <t>ANÁLISIS DE LAS OBSERVACIONES</t>
  </si>
  <si>
    <t>PRESUPUESTO PARA APROBACIÓN</t>
  </si>
  <si>
    <t xml:space="preserve"> El Banco Central no ha cancelado las anualidades congeladas desde el año 2020 y que se ha autorizado su pago a partir del año 2023, además del cambio de categoría (ascensos y descensos) implican un recálculo de los pluses personales de cada funcionario por lo que hay impactos en la partida en cuestión que deben ser considerados para el año 2024, el criterio jurídico relacionado se adjunta en los anexos.</t>
  </si>
  <si>
    <t>El aumento se debe a que se incluyen recursos para el manejo de redes sociales del Centro de Innovación Financiera (CIF) y para realizar publicaciones en medios de prensa, sobre temas relacionados con el CONASSIF (en caso de ser necesario, se incluye como provisión).</t>
  </si>
  <si>
    <t xml:space="preserve">Se incluye este monto para adquirir un Pabellón Nacional con asta. </t>
  </si>
  <si>
    <t xml:space="preserve">El monto que se incluye en el presupuesto es para cubrir el pago de dos practicantes para el Despacho CONASSIF, que apoye en el área administrativa y área Legal del Conassif. No se incluye montos para becas. </t>
  </si>
  <si>
    <t>Se incluye el monto para el reconocimiento por consumo eléctrico fijo para todos los funcionarios que teletrabajan, basado en una jornada de 8 horas, por concepto de pago del consumo eléctrico en que incurren los funcionarios por el uso de las computadoras en labores de teletrabajo, de acuerdo con los estudios técnicos realizados por el Departamento de Servicios Institucionales del BCCR, cuyas recomendaciones y análisis son acogidos en su totalidad. Se ampara según la directriz GER-RES-0069-2022 (ver anexos).</t>
  </si>
  <si>
    <r>
      <rPr>
        <b/>
        <sz val="9"/>
        <rFont val="Arial"/>
        <family val="2"/>
      </rPr>
      <t>CAFI, CAMBOLSA, CCETV:</t>
    </r>
    <r>
      <rPr>
        <sz val="9"/>
        <rFont val="Arial"/>
        <family val="2"/>
      </rPr>
      <t xml:space="preserve"> De acuerdo al esquema salarial nominal, este componente por antigüedad no aplica, por lo que se solicita revisar y aclarar al respecto del mismo.</t>
    </r>
  </si>
  <si>
    <r>
      <rPr>
        <b/>
        <sz val="9"/>
        <rFont val="Arial"/>
        <family val="2"/>
      </rPr>
      <t>INS,CAFI, CAMBOLSA, CCETV:</t>
    </r>
    <r>
      <rPr>
        <sz val="9"/>
        <rFont val="Arial"/>
        <family val="2"/>
      </rPr>
      <t xml:space="preserve"> Valorar un ajuste de precio ante proveedores, pues es un aumento de más del 200%.</t>
    </r>
  </si>
  <si>
    <r>
      <rPr>
        <b/>
        <sz val="9"/>
        <rFont val="Arial"/>
        <family val="2"/>
      </rPr>
      <t>INS,CAFI, CAMBOLSA, CCETV:</t>
    </r>
    <r>
      <rPr>
        <sz val="9"/>
        <rFont val="Arial"/>
        <family val="2"/>
      </rPr>
      <t xml:space="preserve"> Se solicita aclarar, pues es un aumento del 83%.</t>
    </r>
  </si>
  <si>
    <r>
      <rPr>
        <b/>
        <sz val="9"/>
        <rFont val="Arial"/>
        <family val="2"/>
      </rPr>
      <t xml:space="preserve">CAFI, CAMBOLSA, CCETV: </t>
    </r>
    <r>
      <rPr>
        <sz val="9"/>
        <rFont val="Arial"/>
        <family val="2"/>
      </rPr>
      <t>Se solicita aclarar qué tipo de hilados, tejidos, y prendas implican un gasto cuya variación es de casi el 100%, con respecto al gasto 2023.</t>
    </r>
  </si>
  <si>
    <r>
      <rPr>
        <b/>
        <sz val="9"/>
        <rFont val="Arial"/>
        <family val="2"/>
      </rPr>
      <t xml:space="preserve">CAFI, CAMBOLSA, CCETV: </t>
    </r>
    <r>
      <rPr>
        <sz val="9"/>
        <rFont val="Arial"/>
        <family val="2"/>
      </rPr>
      <t>Se solicita aclarar la cantidad total de becas a terceras personas planificadas que justifiquen este tipo de gastos.</t>
    </r>
  </si>
  <si>
    <r>
      <rPr>
        <b/>
        <sz val="9"/>
        <rFont val="Arial"/>
        <family val="2"/>
      </rPr>
      <t xml:space="preserve">CAFI, CAMBOLSA, CCETV: </t>
    </r>
    <r>
      <rPr>
        <sz val="9"/>
        <rFont val="Arial"/>
        <family val="2"/>
      </rPr>
      <t>Actualmente, la normativa jurídica laboral no estipula ayudas a funcionarios por concepto de consumo eléctrico en teletrabajo, por tanto este gasto previsto se debería eliminar.</t>
    </r>
  </si>
  <si>
    <t>El incremento obedece a que la Auditoría Interna del Conassif requiere contratar los servicios de Auditoría Externa, para dar cumplimiento a las “Normas para el ejercicio de la Auditoría Interna en el Sector Público”, esta auditoría se debe realizar cada 5 años, tendrá un costo aproximado de ¢10 millones.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</si>
</sst>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_);[Red]\(&quot;¢&quot;#,##0.00\)"/>
    <numFmt numFmtId="165" formatCode="00\-00"/>
    <numFmt numFmtId="166" formatCode="&quot;₡&quot;#,##0.00"/>
  </numFmts>
  <fonts count="12" x14ac:knownFonts="1">
    <font>
      <sz val="10"/>
      <name val="Arial"/>
      <family val="2"/>
    </font>
    <font>
      <sz val="10"/>
      <name val="Arial"/>
      <family val="2"/>
    </font>
    <font>
      <sz val="12"/>
      <name val="Arial"/>
      <family val="2"/>
    </font>
    <font>
      <b/>
      <sz val="12"/>
      <name val="Arial"/>
      <family val="2"/>
    </font>
    <font>
      <sz val="9"/>
      <name val="Arial"/>
      <family val="2"/>
    </font>
    <font>
      <b/>
      <sz val="14"/>
      <name val="Arial"/>
      <family val="2"/>
    </font>
    <font>
      <b/>
      <sz val="8"/>
      <name val="Arial"/>
      <family val="2"/>
    </font>
    <font>
      <b/>
      <sz val="9"/>
      <name val="Arial"/>
      <family val="2"/>
    </font>
    <font>
      <sz val="8"/>
      <name val="Arial"/>
      <family val="2"/>
    </font>
    <font>
      <sz val="10"/>
      <color indexed="10"/>
      <name val="Arial"/>
      <family val="2"/>
    </font>
    <font>
      <i/>
      <sz val="10"/>
      <name val="Arial"/>
      <family val="2"/>
    </font>
    <font>
      <sz val="10"/>
      <name val="Franklin Gothic Book"/>
      <family val="2"/>
    </font>
  </fonts>
  <fills count="6">
    <fill>
      <patternFill patternType="none"/>
    </fill>
    <fill>
      <patternFill patternType="gray125"/>
    </fill>
    <fill>
      <patternFill patternType="solid">
        <fgColor theme="3"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s>
  <borders count="10">
    <border>
      <left/>
      <right/>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right style="double">
        <color theme="4" tint="-0.249977111117893"/>
      </right>
      <top/>
      <bottom style="double">
        <color theme="4" tint="-0.249977111117893"/>
      </bottom>
      <diagonal/>
    </border>
    <border>
      <left/>
      <right/>
      <top/>
      <bottom style="double">
        <color theme="4" tint="-0.249977111117893"/>
      </bottom>
      <diagonal/>
    </border>
    <border>
      <left/>
      <right style="double">
        <color theme="4" tint="-0.249977111117893"/>
      </right>
      <top style="double">
        <color theme="4" tint="-0.249977111117893"/>
      </top>
      <bottom style="double">
        <color theme="4" tint="-0.249977111117893"/>
      </bottom>
      <diagonal/>
    </border>
    <border>
      <left style="double">
        <color theme="4" tint="-0.249977111117893"/>
      </left>
      <right/>
      <top style="double">
        <color theme="4" tint="-0.249977111117893"/>
      </top>
      <bottom style="double">
        <color theme="4" tint="-0.249977111117893"/>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2" fillId="0" borderId="0" xfId="0" applyFont="1" applyAlignment="1">
      <alignment horizontal="center"/>
    </xf>
    <xf numFmtId="0" fontId="2" fillId="0" borderId="0" xfId="0" applyFont="1"/>
    <xf numFmtId="0" fontId="1" fillId="0" borderId="0" xfId="0" applyFont="1"/>
    <xf numFmtId="0" fontId="5" fillId="0" borderId="0" xfId="0" applyFont="1" applyAlignment="1">
      <alignment horizontal="center" vertical="center"/>
    </xf>
    <xf numFmtId="0" fontId="5" fillId="0" borderId="0" xfId="0" applyFont="1" applyAlignment="1">
      <alignment horizontal="centerContinuous" vertical="center" wrapText="1"/>
    </xf>
    <xf numFmtId="164" fontId="5" fillId="0" borderId="0" xfId="0" applyNumberFormat="1" applyFont="1" applyAlignment="1">
      <alignment horizontal="centerContinuous" vertical="center" wrapText="1"/>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5" borderId="3" xfId="0" applyNumberFormat="1" applyFont="1" applyFill="1" applyBorder="1" applyAlignment="1">
      <alignment horizontal="center" vertical="center"/>
    </xf>
    <xf numFmtId="0" fontId="6" fillId="5" borderId="3" xfId="0" applyFont="1" applyFill="1" applyBorder="1" applyAlignment="1">
      <alignment horizontal="center" vertical="center" wrapText="1"/>
    </xf>
    <xf numFmtId="10" fontId="7" fillId="5" borderId="3" xfId="1"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0" fontId="4" fillId="0" borderId="4" xfId="1" applyNumberFormat="1" applyFont="1" applyBorder="1" applyAlignment="1">
      <alignment horizontal="center" vertical="center" wrapText="1"/>
    </xf>
    <xf numFmtId="49" fontId="6" fillId="5" borderId="4" xfId="0" applyNumberFormat="1" applyFont="1" applyFill="1" applyBorder="1" applyAlignment="1">
      <alignment horizontal="center" vertical="center"/>
    </xf>
    <xf numFmtId="0" fontId="6" fillId="5" borderId="4" xfId="0" applyFont="1" applyFill="1" applyBorder="1" applyAlignment="1">
      <alignment horizontal="center" vertical="center" wrapText="1"/>
    </xf>
    <xf numFmtId="10" fontId="7" fillId="5" borderId="4" xfId="1" applyNumberFormat="1" applyFont="1" applyFill="1" applyBorder="1" applyAlignment="1">
      <alignment horizontal="center" vertical="center" wrapText="1"/>
    </xf>
    <xf numFmtId="165"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165" fontId="8" fillId="0" borderId="4" xfId="0" applyNumberFormat="1" applyFont="1" applyBorder="1" applyAlignment="1">
      <alignment horizontal="center" vertical="center" wrapText="1"/>
    </xf>
    <xf numFmtId="0" fontId="8" fillId="5" borderId="4" xfId="0" applyFont="1" applyFill="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vertical="top" wrapText="1"/>
    </xf>
    <xf numFmtId="0" fontId="9" fillId="0" borderId="0" xfId="0" applyFont="1" applyAlignment="1">
      <alignment vertical="top" wrapText="1"/>
    </xf>
    <xf numFmtId="0" fontId="9" fillId="0" borderId="0" xfId="0" applyFont="1"/>
    <xf numFmtId="4" fontId="1" fillId="0" borderId="0" xfId="0" applyNumberFormat="1" applyFont="1" applyAlignment="1">
      <alignment vertical="top" wrapText="1"/>
    </xf>
    <xf numFmtId="10" fontId="1" fillId="0" borderId="0" xfId="1" applyNumberFormat="1" applyFont="1"/>
    <xf numFmtId="10" fontId="1" fillId="0" borderId="0" xfId="0" applyNumberFormat="1" applyFont="1"/>
    <xf numFmtId="0" fontId="10" fillId="0" borderId="0" xfId="0" applyFont="1" applyAlignment="1">
      <alignment vertical="top" wrapText="1"/>
    </xf>
    <xf numFmtId="0" fontId="0" fillId="0" borderId="0" xfId="0" applyFont="1" applyAlignment="1">
      <alignment vertical="top" wrapText="1"/>
    </xf>
    <xf numFmtId="166" fontId="4" fillId="0" borderId="5" xfId="0" applyNumberFormat="1" applyFont="1" applyBorder="1" applyAlignment="1">
      <alignment vertical="center" wrapText="1"/>
    </xf>
    <xf numFmtId="166" fontId="4" fillId="0" borderId="4" xfId="0" applyNumberFormat="1" applyFont="1" applyBorder="1" applyAlignment="1">
      <alignment vertical="center" wrapText="1"/>
    </xf>
    <xf numFmtId="166" fontId="7" fillId="5" borderId="4" xfId="0" applyNumberFormat="1" applyFont="1" applyFill="1" applyBorder="1" applyAlignment="1">
      <alignment horizontal="right" vertical="center" wrapText="1"/>
    </xf>
    <xf numFmtId="166" fontId="4" fillId="0" borderId="4" xfId="0" applyNumberFormat="1" applyFont="1" applyFill="1" applyBorder="1" applyAlignment="1">
      <alignment vertical="center" wrapText="1"/>
    </xf>
    <xf numFmtId="49" fontId="6" fillId="5" borderId="5" xfId="0" applyNumberFormat="1"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166" fontId="7" fillId="5" borderId="7" xfId="0" applyNumberFormat="1" applyFont="1" applyFill="1" applyBorder="1" applyAlignment="1">
      <alignment horizontal="right" vertical="center" wrapText="1"/>
    </xf>
    <xf numFmtId="166" fontId="7" fillId="5" borderId="5" xfId="0" applyNumberFormat="1" applyFont="1" applyFill="1" applyBorder="1" applyAlignment="1">
      <alignment horizontal="right" vertical="center" wrapText="1"/>
    </xf>
    <xf numFmtId="10" fontId="7" fillId="5" borderId="8" xfId="1"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10" fontId="4" fillId="0" borderId="8" xfId="1" applyNumberFormat="1" applyFont="1" applyBorder="1" applyAlignment="1" applyProtection="1">
      <alignment horizontal="center" vertical="center" wrapText="1"/>
    </xf>
    <xf numFmtId="44" fontId="7" fillId="5" borderId="3" xfId="0" applyNumberFormat="1" applyFont="1" applyFill="1" applyBorder="1" applyAlignment="1">
      <alignment horizontal="right" vertical="center" wrapText="1"/>
    </xf>
    <xf numFmtId="166" fontId="7" fillId="5" borderId="3" xfId="0" applyNumberFormat="1" applyFont="1" applyFill="1" applyBorder="1" applyAlignment="1">
      <alignment horizontal="right" vertical="center" wrapText="1"/>
    </xf>
    <xf numFmtId="166" fontId="9" fillId="0" borderId="0" xfId="0" applyNumberFormat="1" applyFont="1" applyAlignment="1">
      <alignment vertical="top" wrapText="1"/>
    </xf>
    <xf numFmtId="166" fontId="1" fillId="0" borderId="0" xfId="0" applyNumberFormat="1" applyFont="1"/>
    <xf numFmtId="0" fontId="3" fillId="0" borderId="0" xfId="0" applyFont="1" applyAlignment="1">
      <alignment horizontal="left" vertical="center"/>
    </xf>
    <xf numFmtId="0" fontId="4" fillId="0" borderId="0" xfId="0" applyFont="1" applyAlignment="1">
      <alignment horizontal="left"/>
    </xf>
    <xf numFmtId="9" fontId="7" fillId="5" borderId="4" xfId="1" applyFont="1" applyFill="1" applyBorder="1" applyAlignment="1">
      <alignment horizontal="center" vertical="center" wrapText="1"/>
    </xf>
    <xf numFmtId="0" fontId="6" fillId="2" borderId="2" xfId="0" applyFont="1" applyFill="1" applyBorder="1" applyAlignment="1">
      <alignment horizontal="center" vertical="center" wrapText="1"/>
    </xf>
    <xf numFmtId="10" fontId="4" fillId="0" borderId="4" xfId="1" applyNumberFormat="1" applyFont="1" applyBorder="1" applyAlignment="1">
      <alignment horizontal="center" vertical="center" wrapText="1"/>
    </xf>
    <xf numFmtId="166" fontId="4" fillId="0" borderId="5" xfId="0" applyNumberFormat="1" applyFont="1" applyBorder="1" applyAlignment="1">
      <alignment vertical="center" wrapText="1"/>
    </xf>
    <xf numFmtId="166" fontId="4" fillId="0" borderId="4" xfId="0" applyNumberFormat="1" applyFont="1" applyBorder="1" applyAlignment="1">
      <alignment vertical="center" wrapText="1"/>
    </xf>
    <xf numFmtId="166" fontId="7" fillId="5" borderId="4" xfId="0" applyNumberFormat="1" applyFont="1" applyFill="1" applyBorder="1" applyAlignment="1">
      <alignment horizontal="right" vertical="center" wrapText="1"/>
    </xf>
    <xf numFmtId="166" fontId="4" fillId="0" borderId="4" xfId="0" applyNumberFormat="1" applyFont="1" applyFill="1" applyBorder="1" applyAlignment="1">
      <alignment vertical="center" wrapText="1"/>
    </xf>
    <xf numFmtId="166" fontId="7" fillId="5" borderId="7" xfId="0" applyNumberFormat="1" applyFont="1" applyFill="1" applyBorder="1" applyAlignment="1">
      <alignment horizontal="right" vertical="center" wrapText="1"/>
    </xf>
    <xf numFmtId="10" fontId="4" fillId="0" borderId="4" xfId="1" applyNumberFormat="1"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388621</xdr:colOff>
      <xdr:row>0</xdr:row>
      <xdr:rowOff>11906</xdr:rowOff>
    </xdr:from>
    <xdr:to>
      <xdr:col>9</xdr:col>
      <xdr:colOff>135256</xdr:colOff>
      <xdr:row>1</xdr:row>
      <xdr:rowOff>286226</xdr:rowOff>
    </xdr:to>
    <xdr:pic>
      <xdr:nvPicPr>
        <xdr:cNvPr id="2" name="Imagen 1" descr="cid:image002.png@01D007CD.364424B0">
          <a:extLst>
            <a:ext uri="{FF2B5EF4-FFF2-40B4-BE49-F238E27FC236}">
              <a16:creationId xmlns:a16="http://schemas.microsoft.com/office/drawing/2014/main" id="{2FB0DE3F-E283-4585-AB95-FEEA3C424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2215" y="11906"/>
          <a:ext cx="4897755" cy="4686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N79"/>
  <sheetViews>
    <sheetView showGridLines="0" tabSelected="1" zoomScale="80" zoomScaleNormal="80" workbookViewId="0">
      <pane xSplit="3" ySplit="6" topLeftCell="D7" activePane="bottomRight" state="frozen"/>
      <selection pane="topRight" activeCell="E1" sqref="E1"/>
      <selection pane="bottomLeft" activeCell="A8" sqref="A8"/>
      <selection pane="bottomRight" activeCell="D23" sqref="D23"/>
    </sheetView>
  </sheetViews>
  <sheetFormatPr baseColWidth="10" defaultColWidth="11.42578125" defaultRowHeight="12.75" outlineLevelRow="1" x14ac:dyDescent="0.2"/>
  <cols>
    <col min="1" max="1" width="3.42578125" style="3" customWidth="1"/>
    <col min="2" max="2" width="8.85546875" style="25" customWidth="1"/>
    <col min="3" max="3" width="43.5703125" style="26" customWidth="1"/>
    <col min="4" max="4" width="61.5703125" style="26" customWidth="1"/>
    <col min="5" max="6" width="21.140625" style="26" customWidth="1"/>
    <col min="7" max="7" width="16.5703125" style="26" customWidth="1"/>
    <col min="8" max="8" width="14.140625" style="3" customWidth="1"/>
    <col min="9" max="10" width="44.42578125" style="3" customWidth="1"/>
    <col min="11" max="11" width="24.5703125" style="3" customWidth="1"/>
    <col min="12" max="13" width="11.42578125" style="3" customWidth="1"/>
    <col min="14" max="14" width="16.42578125" style="3" customWidth="1"/>
    <col min="15" max="17" width="11.42578125" style="3" customWidth="1"/>
    <col min="18" max="16384" width="11.42578125" style="3"/>
  </cols>
  <sheetData>
    <row r="1" spans="2:11" s="2" customFormat="1" ht="15" x14ac:dyDescent="0.2">
      <c r="B1" s="1"/>
    </row>
    <row r="2" spans="2:11" s="2" customFormat="1" ht="35.450000000000003" customHeight="1" x14ac:dyDescent="0.2">
      <c r="B2" s="63" t="s">
        <v>190</v>
      </c>
      <c r="C2" s="64"/>
      <c r="D2" s="64"/>
      <c r="E2" s="64"/>
      <c r="F2" s="64"/>
      <c r="G2" s="64"/>
      <c r="H2" s="64"/>
      <c r="I2" s="52"/>
      <c r="J2" s="52"/>
    </row>
    <row r="3" spans="2:11" x14ac:dyDescent="0.2">
      <c r="B3" s="65" t="s">
        <v>164</v>
      </c>
      <c r="C3" s="65"/>
      <c r="D3" s="65"/>
      <c r="E3" s="65"/>
      <c r="F3" s="65"/>
      <c r="G3" s="65"/>
      <c r="H3" s="65"/>
      <c r="I3" s="53"/>
      <c r="J3" s="53"/>
    </row>
    <row r="4" spans="2:11" ht="7.5" customHeight="1" thickBot="1" x14ac:dyDescent="0.25">
      <c r="B4" s="4"/>
      <c r="C4" s="5"/>
      <c r="D4" s="5"/>
      <c r="E4" s="6"/>
      <c r="F4" s="6"/>
      <c r="G4" s="6"/>
    </row>
    <row r="5" spans="2:11" ht="43.5" customHeight="1" thickTop="1" thickBot="1" x14ac:dyDescent="0.25">
      <c r="B5" s="7" t="s">
        <v>0</v>
      </c>
      <c r="C5" s="8" t="s">
        <v>1</v>
      </c>
      <c r="D5" s="8" t="s">
        <v>2</v>
      </c>
      <c r="E5" s="9" t="s">
        <v>180</v>
      </c>
      <c r="F5" s="10" t="s">
        <v>171</v>
      </c>
      <c r="G5" s="11" t="s">
        <v>3</v>
      </c>
      <c r="H5" s="11" t="s">
        <v>4</v>
      </c>
      <c r="I5" s="55" t="s">
        <v>191</v>
      </c>
      <c r="J5" s="55" t="s">
        <v>192</v>
      </c>
      <c r="K5" s="55" t="s">
        <v>193</v>
      </c>
    </row>
    <row r="6" spans="2:11" ht="19.5" customHeight="1" thickTop="1" x14ac:dyDescent="0.2">
      <c r="B6" s="12" t="s">
        <v>5</v>
      </c>
      <c r="C6" s="13" t="s">
        <v>6</v>
      </c>
      <c r="D6" s="13"/>
      <c r="E6" s="48">
        <f>SUM(E7:E24)</f>
        <v>1445721674.3999996</v>
      </c>
      <c r="F6" s="48">
        <f>SUM(F7:F24)</f>
        <v>1437324413.6800001</v>
      </c>
      <c r="G6" s="49">
        <f>SUM(G7:G24)</f>
        <v>8397260.7200000174</v>
      </c>
      <c r="H6" s="20">
        <f>+E6/F6-1</f>
        <v>5.8422862925564534E-3</v>
      </c>
      <c r="I6" s="14"/>
      <c r="J6" s="14"/>
      <c r="K6" s="48">
        <f>SUM(K7:K24)</f>
        <v>1445721674.3999996</v>
      </c>
    </row>
    <row r="7" spans="2:11" ht="66" customHeight="1" outlineLevel="1" x14ac:dyDescent="0.2">
      <c r="B7" s="15" t="s">
        <v>7</v>
      </c>
      <c r="C7" s="16" t="s">
        <v>8</v>
      </c>
      <c r="D7" s="16" t="s">
        <v>9</v>
      </c>
      <c r="E7" s="35">
        <v>729955367.03999996</v>
      </c>
      <c r="F7" s="35">
        <v>729955366.07999992</v>
      </c>
      <c r="G7" s="35">
        <f>+E7-F7</f>
        <v>0.96000003814697266</v>
      </c>
      <c r="H7" s="17">
        <f>+E7/F7-1</f>
        <v>1.3151488786888876E-9</v>
      </c>
      <c r="I7" s="56"/>
      <c r="J7" s="56"/>
      <c r="K7" s="58">
        <v>729955367.03999996</v>
      </c>
    </row>
    <row r="8" spans="2:11" ht="48.75" customHeight="1" outlineLevel="1" x14ac:dyDescent="0.2">
      <c r="B8" s="15" t="s">
        <v>10</v>
      </c>
      <c r="C8" s="16" t="s">
        <v>11</v>
      </c>
      <c r="D8" s="16" t="s">
        <v>12</v>
      </c>
      <c r="E8" s="35">
        <v>504000</v>
      </c>
      <c r="F8" s="35">
        <v>504000</v>
      </c>
      <c r="G8" s="35">
        <f t="shared" ref="G8:G24" si="0">+E8-F8</f>
        <v>0</v>
      </c>
      <c r="H8" s="17">
        <f t="shared" ref="H8:H24" si="1">+E8/F8-1</f>
        <v>0</v>
      </c>
      <c r="I8" s="17"/>
      <c r="J8" s="17"/>
      <c r="K8" s="58">
        <v>504000</v>
      </c>
    </row>
    <row r="9" spans="2:11" ht="42" customHeight="1" outlineLevel="1" x14ac:dyDescent="0.2">
      <c r="B9" s="15" t="s">
        <v>13</v>
      </c>
      <c r="C9" s="16" t="s">
        <v>14</v>
      </c>
      <c r="D9" s="16" t="s">
        <v>15</v>
      </c>
      <c r="E9" s="35">
        <v>4500000</v>
      </c>
      <c r="F9" s="35">
        <v>4000000</v>
      </c>
      <c r="G9" s="35">
        <f t="shared" si="0"/>
        <v>500000</v>
      </c>
      <c r="H9" s="17">
        <f t="shared" si="1"/>
        <v>0.125</v>
      </c>
      <c r="I9" s="17"/>
      <c r="J9" s="17"/>
      <c r="K9" s="58">
        <v>4500000</v>
      </c>
    </row>
    <row r="10" spans="2:11" ht="75" customHeight="1" outlineLevel="1" x14ac:dyDescent="0.2">
      <c r="B10" s="15" t="s">
        <v>16</v>
      </c>
      <c r="C10" s="16" t="s">
        <v>17</v>
      </c>
      <c r="D10" s="16" t="s">
        <v>18</v>
      </c>
      <c r="E10" s="35">
        <v>134723753.03999999</v>
      </c>
      <c r="F10" s="35">
        <v>134723752.80000001</v>
      </c>
      <c r="G10" s="35">
        <f t="shared" si="0"/>
        <v>0.23999997973442078</v>
      </c>
      <c r="H10" s="17">
        <f t="shared" si="1"/>
        <v>1.78142300910622E-9</v>
      </c>
      <c r="I10" s="17"/>
      <c r="J10" s="17"/>
      <c r="K10" s="58">
        <v>134723753.03999999</v>
      </c>
    </row>
    <row r="11" spans="2:11" ht="105" customHeight="1" outlineLevel="1" x14ac:dyDescent="0.2">
      <c r="B11" s="15" t="s">
        <v>19</v>
      </c>
      <c r="C11" s="16" t="s">
        <v>20</v>
      </c>
      <c r="D11" s="16" t="s">
        <v>21</v>
      </c>
      <c r="E11" s="35">
        <v>56930075.040000007</v>
      </c>
      <c r="F11" s="35">
        <v>51906410.280000001</v>
      </c>
      <c r="G11" s="35">
        <f t="shared" si="0"/>
        <v>5023664.7600000054</v>
      </c>
      <c r="H11" s="17">
        <f t="shared" si="1"/>
        <v>9.6783128189769529E-2</v>
      </c>
      <c r="I11" s="62" t="s">
        <v>199</v>
      </c>
      <c r="J11" s="62" t="s">
        <v>194</v>
      </c>
      <c r="K11" s="58">
        <v>56930075.040000007</v>
      </c>
    </row>
    <row r="12" spans="2:11" ht="75" customHeight="1" outlineLevel="1" x14ac:dyDescent="0.2">
      <c r="B12" s="15" t="s">
        <v>22</v>
      </c>
      <c r="C12" s="16" t="s">
        <v>23</v>
      </c>
      <c r="D12" s="16" t="s">
        <v>24</v>
      </c>
      <c r="E12" s="35">
        <v>115023897.95999999</v>
      </c>
      <c r="F12" s="35">
        <v>115023897.84</v>
      </c>
      <c r="G12" s="35">
        <f t="shared" si="0"/>
        <v>0.11999998986721039</v>
      </c>
      <c r="H12" s="17">
        <f t="shared" si="1"/>
        <v>1.0432614772071247E-9</v>
      </c>
      <c r="I12" s="17"/>
      <c r="J12" s="17"/>
      <c r="K12" s="58">
        <v>115023897.95999999</v>
      </c>
    </row>
    <row r="13" spans="2:11" ht="75" customHeight="1" outlineLevel="1" x14ac:dyDescent="0.2">
      <c r="B13" s="15" t="s">
        <v>25</v>
      </c>
      <c r="C13" s="16" t="s">
        <v>26</v>
      </c>
      <c r="D13" s="16" t="s">
        <v>27</v>
      </c>
      <c r="E13" s="35">
        <v>77850233.040000007</v>
      </c>
      <c r="F13" s="35">
        <v>77351583.120000005</v>
      </c>
      <c r="G13" s="35">
        <f t="shared" si="0"/>
        <v>498649.92000000179</v>
      </c>
      <c r="H13" s="17">
        <f t="shared" si="1"/>
        <v>6.4465380007339146E-3</v>
      </c>
      <c r="I13" s="17"/>
      <c r="J13" s="17"/>
      <c r="K13" s="58">
        <v>77850233.040000007</v>
      </c>
    </row>
    <row r="14" spans="2:11" ht="75" customHeight="1" outlineLevel="1" x14ac:dyDescent="0.2">
      <c r="B14" s="15" t="s">
        <v>28</v>
      </c>
      <c r="C14" s="16" t="s">
        <v>29</v>
      </c>
      <c r="D14" s="16" t="s">
        <v>30</v>
      </c>
      <c r="E14" s="35">
        <v>18243064.079999998</v>
      </c>
      <c r="F14" s="35">
        <v>17782941.599999998</v>
      </c>
      <c r="G14" s="35">
        <f t="shared" si="0"/>
        <v>460122.48000000045</v>
      </c>
      <c r="H14" s="17">
        <f t="shared" si="1"/>
        <v>2.5874373899985148E-2</v>
      </c>
      <c r="I14" s="17"/>
      <c r="J14" s="17"/>
      <c r="K14" s="58">
        <v>18243064.079999998</v>
      </c>
    </row>
    <row r="15" spans="2:11" ht="75" customHeight="1" outlineLevel="1" x14ac:dyDescent="0.2">
      <c r="B15" s="15" t="s">
        <v>31</v>
      </c>
      <c r="C15" s="16" t="s">
        <v>32</v>
      </c>
      <c r="D15" s="16" t="s">
        <v>33</v>
      </c>
      <c r="E15" s="35">
        <v>9046383</v>
      </c>
      <c r="F15" s="35">
        <v>9046382.6400000006</v>
      </c>
      <c r="G15" s="35">
        <f t="shared" si="0"/>
        <v>0.35999999940395355</v>
      </c>
      <c r="H15" s="17">
        <f t="shared" si="1"/>
        <v>3.9794911810275835E-8</v>
      </c>
      <c r="I15" s="17"/>
      <c r="J15" s="17"/>
      <c r="K15" s="58">
        <v>9046383</v>
      </c>
    </row>
    <row r="16" spans="2:11" ht="86.25" customHeight="1" outlineLevel="1" x14ac:dyDescent="0.2">
      <c r="B16" s="15" t="s">
        <v>34</v>
      </c>
      <c r="C16" s="16" t="s">
        <v>35</v>
      </c>
      <c r="D16" s="16" t="s">
        <v>36</v>
      </c>
      <c r="E16" s="35">
        <v>86413759.080000013</v>
      </c>
      <c r="F16" s="35">
        <v>85860257.280000001</v>
      </c>
      <c r="G16" s="35">
        <f t="shared" si="0"/>
        <v>553501.80000001192</v>
      </c>
      <c r="H16" s="17">
        <f t="shared" si="1"/>
        <v>6.4465425277608901E-3</v>
      </c>
      <c r="I16" s="17"/>
      <c r="J16" s="17"/>
      <c r="K16" s="58">
        <v>86413759.080000013</v>
      </c>
    </row>
    <row r="17" spans="2:11" ht="86.25" customHeight="1" outlineLevel="1" x14ac:dyDescent="0.2">
      <c r="B17" s="15" t="s">
        <v>37</v>
      </c>
      <c r="C17" s="16" t="s">
        <v>38</v>
      </c>
      <c r="D17" s="16" t="s">
        <v>39</v>
      </c>
      <c r="E17" s="35">
        <v>4671015</v>
      </c>
      <c r="F17" s="35">
        <v>4641094.92</v>
      </c>
      <c r="G17" s="35">
        <f t="shared" si="0"/>
        <v>29920.080000000075</v>
      </c>
      <c r="H17" s="17">
        <f t="shared" si="1"/>
        <v>6.4467718320226908E-3</v>
      </c>
      <c r="I17" s="17"/>
      <c r="J17" s="17"/>
      <c r="K17" s="58">
        <v>4671015</v>
      </c>
    </row>
    <row r="18" spans="2:11" ht="86.25" customHeight="1" outlineLevel="1" x14ac:dyDescent="0.2">
      <c r="B18" s="15" t="s">
        <v>40</v>
      </c>
      <c r="C18" s="16" t="s">
        <v>41</v>
      </c>
      <c r="D18" s="16" t="s">
        <v>42</v>
      </c>
      <c r="E18" s="35">
        <v>14013042.959999999</v>
      </c>
      <c r="F18" s="35">
        <v>13923285</v>
      </c>
      <c r="G18" s="35">
        <f t="shared" si="0"/>
        <v>89757.959999999031</v>
      </c>
      <c r="H18" s="17">
        <f t="shared" si="1"/>
        <v>6.446607966438922E-3</v>
      </c>
      <c r="I18" s="17"/>
      <c r="J18" s="17"/>
      <c r="K18" s="58">
        <v>14013042.959999999</v>
      </c>
    </row>
    <row r="19" spans="2:11" ht="86.25" customHeight="1" outlineLevel="1" x14ac:dyDescent="0.2">
      <c r="B19" s="15" t="s">
        <v>43</v>
      </c>
      <c r="C19" s="16" t="s">
        <v>44</v>
      </c>
      <c r="D19" s="16" t="s">
        <v>45</v>
      </c>
      <c r="E19" s="35">
        <v>46710140.039999999</v>
      </c>
      <c r="F19" s="35">
        <v>46410949.920000002</v>
      </c>
      <c r="G19" s="35">
        <f t="shared" si="0"/>
        <v>299190.11999999732</v>
      </c>
      <c r="H19" s="17">
        <f t="shared" si="1"/>
        <v>6.4465416139019016E-3</v>
      </c>
      <c r="I19" s="17"/>
      <c r="J19" s="17"/>
      <c r="K19" s="58">
        <v>46710140.039999999</v>
      </c>
    </row>
    <row r="20" spans="2:11" ht="86.25" customHeight="1" outlineLevel="1" x14ac:dyDescent="0.2">
      <c r="B20" s="15" t="s">
        <v>46</v>
      </c>
      <c r="C20" s="16" t="s">
        <v>47</v>
      </c>
      <c r="D20" s="16" t="s">
        <v>48</v>
      </c>
      <c r="E20" s="35">
        <v>4671015</v>
      </c>
      <c r="F20" s="35">
        <v>4641094.92</v>
      </c>
      <c r="G20" s="35">
        <f t="shared" si="0"/>
        <v>29920.080000000075</v>
      </c>
      <c r="H20" s="17">
        <f t="shared" si="1"/>
        <v>6.4467718320226908E-3</v>
      </c>
      <c r="I20" s="17"/>
      <c r="J20" s="17"/>
      <c r="K20" s="58">
        <v>4671015</v>
      </c>
    </row>
    <row r="21" spans="2:11" ht="86.25" customHeight="1" outlineLevel="1" x14ac:dyDescent="0.2">
      <c r="B21" s="15" t="s">
        <v>49</v>
      </c>
      <c r="C21" s="16" t="s">
        <v>50</v>
      </c>
      <c r="D21" s="16" t="s">
        <v>51</v>
      </c>
      <c r="E21" s="35">
        <v>50633792.040000007</v>
      </c>
      <c r="F21" s="35">
        <v>50309469.720000006</v>
      </c>
      <c r="G21" s="35">
        <f t="shared" si="0"/>
        <v>324322.3200000003</v>
      </c>
      <c r="H21" s="17">
        <f t="shared" si="1"/>
        <v>6.4465461831546556E-3</v>
      </c>
      <c r="I21" s="17"/>
      <c r="J21" s="17"/>
      <c r="K21" s="58">
        <v>50633792.040000007</v>
      </c>
    </row>
    <row r="22" spans="2:11" ht="86.25" customHeight="1" outlineLevel="1" x14ac:dyDescent="0.2">
      <c r="B22" s="15" t="s">
        <v>52</v>
      </c>
      <c r="C22" s="16" t="s">
        <v>53</v>
      </c>
      <c r="D22" s="16" t="s">
        <v>54</v>
      </c>
      <c r="E22" s="35">
        <v>28026085.079999998</v>
      </c>
      <c r="F22" s="35">
        <v>27846570</v>
      </c>
      <c r="G22" s="35">
        <f t="shared" si="0"/>
        <v>179515.07999999821</v>
      </c>
      <c r="H22" s="17">
        <f t="shared" si="1"/>
        <v>6.4465778011437713E-3</v>
      </c>
      <c r="I22" s="17"/>
      <c r="J22" s="17"/>
      <c r="K22" s="58">
        <v>28026085.079999998</v>
      </c>
    </row>
    <row r="23" spans="2:11" ht="86.25" customHeight="1" outlineLevel="1" x14ac:dyDescent="0.2">
      <c r="B23" s="15" t="s">
        <v>55</v>
      </c>
      <c r="C23" s="16" t="s">
        <v>56</v>
      </c>
      <c r="D23" s="16" t="s">
        <v>57</v>
      </c>
      <c r="E23" s="35">
        <v>14013042.959999999</v>
      </c>
      <c r="F23" s="35">
        <v>13923285</v>
      </c>
      <c r="G23" s="35">
        <f t="shared" si="0"/>
        <v>89757.959999999031</v>
      </c>
      <c r="H23" s="17">
        <f t="shared" si="1"/>
        <v>6.446607966438922E-3</v>
      </c>
      <c r="I23" s="17"/>
      <c r="J23" s="17"/>
      <c r="K23" s="58">
        <v>14013042.959999999</v>
      </c>
    </row>
    <row r="24" spans="2:11" ht="86.25" customHeight="1" outlineLevel="1" x14ac:dyDescent="0.2">
      <c r="B24" s="15" t="s">
        <v>58</v>
      </c>
      <c r="C24" s="16" t="s">
        <v>59</v>
      </c>
      <c r="D24" s="16" t="s">
        <v>60</v>
      </c>
      <c r="E24" s="35">
        <v>49793009.039999999</v>
      </c>
      <c r="F24" s="35">
        <v>49474072.560000002</v>
      </c>
      <c r="G24" s="35">
        <f t="shared" si="0"/>
        <v>318936.47999999672</v>
      </c>
      <c r="H24" s="17">
        <f t="shared" si="1"/>
        <v>6.4465378226787884E-3</v>
      </c>
      <c r="I24" s="17"/>
      <c r="J24" s="17"/>
      <c r="K24" s="58">
        <v>49793009.039999999</v>
      </c>
    </row>
    <row r="25" spans="2:11" ht="19.5" customHeight="1" x14ac:dyDescent="0.2">
      <c r="B25" s="18">
        <v>1</v>
      </c>
      <c r="C25" s="19" t="s">
        <v>61</v>
      </c>
      <c r="D25" s="19"/>
      <c r="E25" s="36">
        <f>SUM(E26:E43)</f>
        <v>128456797.21683261</v>
      </c>
      <c r="F25" s="36">
        <f>SUM(F26:F43)</f>
        <v>106204902.22544</v>
      </c>
      <c r="G25" s="36">
        <f>SUM(G26:G43)</f>
        <v>22251894.991392601</v>
      </c>
      <c r="H25" s="20">
        <f t="shared" ref="H25:H56" si="2">+E25/F25-1</f>
        <v>0.20951852998422571</v>
      </c>
      <c r="I25" s="20"/>
      <c r="J25" s="20"/>
      <c r="K25" s="59">
        <f>SUM(K26:K43)</f>
        <v>128456797.21683261</v>
      </c>
    </row>
    <row r="26" spans="2:11" ht="42.75" customHeight="1" outlineLevel="1" x14ac:dyDescent="0.2">
      <c r="B26" s="23" t="s">
        <v>62</v>
      </c>
      <c r="C26" s="16" t="s">
        <v>63</v>
      </c>
      <c r="D26" s="16" t="s">
        <v>64</v>
      </c>
      <c r="E26" s="35">
        <v>150000</v>
      </c>
      <c r="F26" s="35">
        <v>150000</v>
      </c>
      <c r="G26" s="35">
        <f t="shared" ref="G26:G43" si="3">+E26-F26</f>
        <v>0</v>
      </c>
      <c r="H26" s="17">
        <f t="shared" si="2"/>
        <v>0</v>
      </c>
      <c r="I26" s="17"/>
      <c r="J26" s="17"/>
      <c r="K26" s="58">
        <v>150000</v>
      </c>
    </row>
    <row r="27" spans="2:11" ht="77.25" customHeight="1" outlineLevel="1" x14ac:dyDescent="0.2">
      <c r="B27" s="23" t="s">
        <v>65</v>
      </c>
      <c r="C27" s="16" t="s">
        <v>66</v>
      </c>
      <c r="D27" s="16" t="s">
        <v>67</v>
      </c>
      <c r="E27" s="35">
        <v>16915000</v>
      </c>
      <c r="F27" s="35">
        <v>5515000</v>
      </c>
      <c r="G27" s="35">
        <f t="shared" si="3"/>
        <v>11400000</v>
      </c>
      <c r="H27" s="17">
        <f t="shared" si="2"/>
        <v>2.0670897552130554</v>
      </c>
      <c r="I27" s="62" t="s">
        <v>200</v>
      </c>
      <c r="J27" s="62" t="s">
        <v>195</v>
      </c>
      <c r="K27" s="58">
        <v>16915000</v>
      </c>
    </row>
    <row r="28" spans="2:11" ht="36" outlineLevel="1" x14ac:dyDescent="0.2">
      <c r="B28" s="21" t="s">
        <v>165</v>
      </c>
      <c r="C28" s="16" t="s">
        <v>166</v>
      </c>
      <c r="D28" s="16" t="s">
        <v>169</v>
      </c>
      <c r="E28" s="35">
        <v>2640000</v>
      </c>
      <c r="F28" s="35">
        <v>2640000</v>
      </c>
      <c r="G28" s="35">
        <f t="shared" si="3"/>
        <v>0</v>
      </c>
      <c r="H28" s="17">
        <f t="shared" si="2"/>
        <v>0</v>
      </c>
      <c r="I28" s="17"/>
      <c r="J28" s="17"/>
      <c r="K28" s="58">
        <v>2640000</v>
      </c>
    </row>
    <row r="29" spans="2:11" ht="35.450000000000003" customHeight="1" outlineLevel="1" x14ac:dyDescent="0.2">
      <c r="B29" s="23" t="s">
        <v>68</v>
      </c>
      <c r="C29" s="16" t="s">
        <v>69</v>
      </c>
      <c r="D29" s="22" t="s">
        <v>70</v>
      </c>
      <c r="E29" s="35">
        <v>9982729.3059999999</v>
      </c>
      <c r="F29" s="35">
        <v>8978200</v>
      </c>
      <c r="G29" s="35">
        <f t="shared" si="3"/>
        <v>1004529.3059999999</v>
      </c>
      <c r="H29" s="17">
        <f t="shared" si="2"/>
        <v>0.11188537858368042</v>
      </c>
      <c r="I29" s="17"/>
      <c r="J29" s="17"/>
      <c r="K29" s="58">
        <v>9982729.3059999999</v>
      </c>
    </row>
    <row r="30" spans="2:11" ht="35.450000000000003" customHeight="1" outlineLevel="1" x14ac:dyDescent="0.2">
      <c r="B30" s="21" t="s">
        <v>181</v>
      </c>
      <c r="C30" s="16" t="s">
        <v>182</v>
      </c>
      <c r="D30" s="16" t="s">
        <v>187</v>
      </c>
      <c r="E30" s="35">
        <v>300000</v>
      </c>
      <c r="F30" s="35">
        <v>0</v>
      </c>
      <c r="G30" s="35">
        <f t="shared" ref="G30" si="4">+E30-F30</f>
        <v>300000</v>
      </c>
      <c r="H30" s="17">
        <v>0</v>
      </c>
      <c r="I30" s="17"/>
      <c r="J30" s="17"/>
      <c r="K30" s="58">
        <v>300000</v>
      </c>
    </row>
    <row r="31" spans="2:11" ht="43.5" customHeight="1" outlineLevel="1" x14ac:dyDescent="0.2">
      <c r="B31" s="21" t="s">
        <v>167</v>
      </c>
      <c r="C31" s="16" t="s">
        <v>168</v>
      </c>
      <c r="D31" s="22" t="s">
        <v>170</v>
      </c>
      <c r="E31" s="35">
        <v>10583290.3040963</v>
      </c>
      <c r="F31" s="35">
        <v>10495137.113600001</v>
      </c>
      <c r="G31" s="35">
        <f t="shared" si="3"/>
        <v>88153.190496299416</v>
      </c>
      <c r="H31" s="17">
        <f t="shared" si="2"/>
        <v>8.39943199808868E-3</v>
      </c>
      <c r="I31" s="17"/>
      <c r="J31" s="17"/>
      <c r="K31" s="58">
        <v>10583290.3040963</v>
      </c>
    </row>
    <row r="32" spans="2:11" ht="72" outlineLevel="1" x14ac:dyDescent="0.2">
      <c r="B32" s="21" t="s">
        <v>71</v>
      </c>
      <c r="C32" s="16" t="s">
        <v>72</v>
      </c>
      <c r="D32" s="16" t="s">
        <v>73</v>
      </c>
      <c r="E32" s="35">
        <v>22000000</v>
      </c>
      <c r="F32" s="35">
        <v>12000000</v>
      </c>
      <c r="G32" s="35">
        <f t="shared" si="3"/>
        <v>10000000</v>
      </c>
      <c r="H32" s="17">
        <f t="shared" si="2"/>
        <v>0.83333333333333326</v>
      </c>
      <c r="I32" s="62" t="s">
        <v>201</v>
      </c>
      <c r="J32" s="62" t="s">
        <v>205</v>
      </c>
      <c r="K32" s="58">
        <v>22000000</v>
      </c>
    </row>
    <row r="33" spans="2:14" ht="33.75" outlineLevel="1" x14ac:dyDescent="0.2">
      <c r="B33" s="23" t="s">
        <v>74</v>
      </c>
      <c r="C33" s="16" t="s">
        <v>75</v>
      </c>
      <c r="D33" s="16" t="s">
        <v>76</v>
      </c>
      <c r="E33" s="35">
        <v>2225000</v>
      </c>
      <c r="F33" s="35">
        <v>2225000</v>
      </c>
      <c r="G33" s="35">
        <f t="shared" si="3"/>
        <v>0</v>
      </c>
      <c r="H33" s="17">
        <f t="shared" si="2"/>
        <v>0</v>
      </c>
      <c r="I33" s="17"/>
      <c r="J33" s="17"/>
      <c r="K33" s="58">
        <v>2225000</v>
      </c>
    </row>
    <row r="34" spans="2:14" ht="97.5" customHeight="1" outlineLevel="1" x14ac:dyDescent="0.2">
      <c r="B34" s="23" t="s">
        <v>77</v>
      </c>
      <c r="C34" s="16" t="s">
        <v>78</v>
      </c>
      <c r="D34" s="16" t="s">
        <v>79</v>
      </c>
      <c r="E34" s="35">
        <v>858025.77086400008</v>
      </c>
      <c r="F34" s="35">
        <v>849220.8</v>
      </c>
      <c r="G34" s="35">
        <f t="shared" si="3"/>
        <v>8804.9708640000317</v>
      </c>
      <c r="H34" s="17">
        <f t="shared" si="2"/>
        <v>1.0368293927798256E-2</v>
      </c>
      <c r="I34" s="17"/>
      <c r="J34" s="17"/>
      <c r="K34" s="58">
        <v>858025.77086400008</v>
      </c>
    </row>
    <row r="35" spans="2:14" ht="112.5" customHeight="1" outlineLevel="1" x14ac:dyDescent="0.2">
      <c r="B35" s="23" t="s">
        <v>80</v>
      </c>
      <c r="C35" s="16" t="s">
        <v>81</v>
      </c>
      <c r="D35" s="16" t="s">
        <v>82</v>
      </c>
      <c r="E35" s="35">
        <v>1200000</v>
      </c>
      <c r="F35" s="35">
        <v>1200000</v>
      </c>
      <c r="G35" s="35">
        <f t="shared" si="3"/>
        <v>0</v>
      </c>
      <c r="H35" s="17">
        <f t="shared" si="2"/>
        <v>0</v>
      </c>
      <c r="I35" s="17"/>
      <c r="J35" s="17"/>
      <c r="K35" s="58">
        <v>1200000</v>
      </c>
    </row>
    <row r="36" spans="2:14" ht="56.25" outlineLevel="1" x14ac:dyDescent="0.2">
      <c r="B36" s="23" t="s">
        <v>83</v>
      </c>
      <c r="C36" s="16" t="s">
        <v>84</v>
      </c>
      <c r="D36" s="16" t="s">
        <v>85</v>
      </c>
      <c r="E36" s="35">
        <v>6435000</v>
      </c>
      <c r="F36" s="35">
        <v>6831000</v>
      </c>
      <c r="G36" s="35">
        <f t="shared" si="3"/>
        <v>-396000</v>
      </c>
      <c r="H36" s="17">
        <f t="shared" si="2"/>
        <v>-5.7971014492753659E-2</v>
      </c>
      <c r="I36" s="17"/>
      <c r="J36" s="17"/>
      <c r="K36" s="58">
        <v>6435000</v>
      </c>
    </row>
    <row r="37" spans="2:14" ht="96" customHeight="1" outlineLevel="1" x14ac:dyDescent="0.2">
      <c r="B37" s="23" t="s">
        <v>86</v>
      </c>
      <c r="C37" s="16" t="s">
        <v>87</v>
      </c>
      <c r="D37" s="16" t="s">
        <v>88</v>
      </c>
      <c r="E37" s="35">
        <v>7547800</v>
      </c>
      <c r="F37" s="35">
        <v>8012280</v>
      </c>
      <c r="G37" s="35">
        <f t="shared" si="3"/>
        <v>-464480</v>
      </c>
      <c r="H37" s="17">
        <f t="shared" si="2"/>
        <v>-5.7971014492753659E-2</v>
      </c>
      <c r="I37" s="17"/>
      <c r="J37" s="17"/>
      <c r="K37" s="58">
        <v>7547800</v>
      </c>
    </row>
    <row r="38" spans="2:14" ht="168.75" customHeight="1" outlineLevel="1" x14ac:dyDescent="0.2">
      <c r="B38" s="23" t="s">
        <v>89</v>
      </c>
      <c r="C38" s="16" t="s">
        <v>90</v>
      </c>
      <c r="D38" s="16" t="s">
        <v>91</v>
      </c>
      <c r="E38" s="37">
        <v>46860676.668672301</v>
      </c>
      <c r="F38" s="35">
        <v>46555224.311839998</v>
      </c>
      <c r="G38" s="35">
        <f t="shared" si="3"/>
        <v>305452.35683230311</v>
      </c>
      <c r="H38" s="17">
        <f t="shared" si="2"/>
        <v>6.5610758265559621E-3</v>
      </c>
      <c r="I38" s="17"/>
      <c r="J38" s="17"/>
      <c r="K38" s="60">
        <v>46860676.668672301</v>
      </c>
    </row>
    <row r="39" spans="2:14" ht="51.75" customHeight="1" outlineLevel="1" x14ac:dyDescent="0.2">
      <c r="B39" s="23" t="s">
        <v>92</v>
      </c>
      <c r="C39" s="16" t="s">
        <v>93</v>
      </c>
      <c r="D39" s="16" t="s">
        <v>94</v>
      </c>
      <c r="E39" s="35">
        <v>100000</v>
      </c>
      <c r="F39" s="35">
        <v>100000</v>
      </c>
      <c r="G39" s="35">
        <f t="shared" si="3"/>
        <v>0</v>
      </c>
      <c r="H39" s="17">
        <f t="shared" si="2"/>
        <v>0</v>
      </c>
      <c r="I39" s="17"/>
      <c r="J39" s="17"/>
      <c r="K39" s="58">
        <v>100000</v>
      </c>
    </row>
    <row r="40" spans="2:14" ht="33.75" outlineLevel="1" x14ac:dyDescent="0.2">
      <c r="B40" s="23" t="s">
        <v>95</v>
      </c>
      <c r="C40" s="16" t="s">
        <v>96</v>
      </c>
      <c r="D40" s="16" t="s">
        <v>97</v>
      </c>
      <c r="E40" s="35">
        <v>400000</v>
      </c>
      <c r="F40" s="35">
        <v>400000</v>
      </c>
      <c r="G40" s="35">
        <f t="shared" si="3"/>
        <v>0</v>
      </c>
      <c r="H40" s="17">
        <f t="shared" si="2"/>
        <v>0</v>
      </c>
      <c r="I40" s="17"/>
      <c r="J40" s="17"/>
      <c r="K40" s="58">
        <v>400000</v>
      </c>
    </row>
    <row r="41" spans="2:14" ht="63" customHeight="1" outlineLevel="1" x14ac:dyDescent="0.2">
      <c r="B41" s="23" t="s">
        <v>98</v>
      </c>
      <c r="C41" s="16" t="s">
        <v>99</v>
      </c>
      <c r="D41" s="16" t="s">
        <v>100</v>
      </c>
      <c r="E41" s="35">
        <v>159275.16720000003</v>
      </c>
      <c r="F41" s="35">
        <v>153840</v>
      </c>
      <c r="G41" s="35">
        <f t="shared" si="3"/>
        <v>5435.1672000000253</v>
      </c>
      <c r="H41" s="17">
        <f t="shared" si="2"/>
        <v>3.5330000000000084E-2</v>
      </c>
      <c r="I41" s="17"/>
      <c r="J41" s="17"/>
      <c r="K41" s="58">
        <v>159275.16720000003</v>
      </c>
    </row>
    <row r="42" spans="2:14" ht="41.25" customHeight="1" outlineLevel="1" x14ac:dyDescent="0.2">
      <c r="B42" s="23" t="s">
        <v>101</v>
      </c>
      <c r="C42" s="16" t="s">
        <v>102</v>
      </c>
      <c r="D42" s="16" t="s">
        <v>103</v>
      </c>
      <c r="E42" s="35">
        <v>50000</v>
      </c>
      <c r="F42" s="35">
        <v>50000</v>
      </c>
      <c r="G42" s="35">
        <f t="shared" si="3"/>
        <v>0</v>
      </c>
      <c r="H42" s="17">
        <f t="shared" si="2"/>
        <v>0</v>
      </c>
      <c r="I42" s="17"/>
      <c r="J42" s="17"/>
      <c r="K42" s="58">
        <v>50000</v>
      </c>
    </row>
    <row r="43" spans="2:14" ht="19.5" customHeight="1" outlineLevel="1" x14ac:dyDescent="0.2">
      <c r="B43" s="23" t="s">
        <v>104</v>
      </c>
      <c r="C43" s="16" t="s">
        <v>105</v>
      </c>
      <c r="D43" s="16" t="s">
        <v>106</v>
      </c>
      <c r="E43" s="35">
        <v>50000</v>
      </c>
      <c r="F43" s="35">
        <v>50000</v>
      </c>
      <c r="G43" s="35">
        <f t="shared" si="3"/>
        <v>0</v>
      </c>
      <c r="H43" s="17">
        <f t="shared" si="2"/>
        <v>0</v>
      </c>
      <c r="I43" s="17"/>
      <c r="J43" s="17"/>
      <c r="K43" s="58">
        <v>50000</v>
      </c>
    </row>
    <row r="44" spans="2:14" ht="19.5" customHeight="1" x14ac:dyDescent="0.2">
      <c r="B44" s="18">
        <v>2</v>
      </c>
      <c r="C44" s="19" t="s">
        <v>107</v>
      </c>
      <c r="D44" s="19"/>
      <c r="E44" s="36">
        <f>SUM(E45:E56)</f>
        <v>6834756.1451999992</v>
      </c>
      <c r="F44" s="36">
        <f>SUM(F45:F56)</f>
        <v>6565440</v>
      </c>
      <c r="G44" s="36">
        <f>SUM(G45:G56)</f>
        <v>154316.14520000009</v>
      </c>
      <c r="H44" s="20">
        <f t="shared" si="2"/>
        <v>4.1020273614563507E-2</v>
      </c>
      <c r="I44" s="20"/>
      <c r="J44" s="20"/>
      <c r="K44" s="59">
        <f>SUM(K45:K56)</f>
        <v>6834756.1451999992</v>
      </c>
      <c r="N44" s="51"/>
    </row>
    <row r="45" spans="2:14" ht="54.75" customHeight="1" outlineLevel="1" x14ac:dyDescent="0.2">
      <c r="B45" s="23" t="s">
        <v>108</v>
      </c>
      <c r="C45" s="16" t="s">
        <v>109</v>
      </c>
      <c r="D45" s="16" t="s">
        <v>110</v>
      </c>
      <c r="E45" s="35">
        <v>1324733.7792</v>
      </c>
      <c r="F45" s="35">
        <v>1310240</v>
      </c>
      <c r="G45" s="35">
        <f t="shared" ref="G45:G56" si="5">+E45-F45</f>
        <v>14493.77919999999</v>
      </c>
      <c r="H45" s="17">
        <f t="shared" si="2"/>
        <v>1.1061926975210579E-2</v>
      </c>
      <c r="I45" s="17"/>
      <c r="J45" s="17"/>
      <c r="K45" s="58">
        <v>1324733.7792</v>
      </c>
    </row>
    <row r="46" spans="2:14" ht="53.25" customHeight="1" outlineLevel="1" x14ac:dyDescent="0.2">
      <c r="B46" s="23" t="s">
        <v>111</v>
      </c>
      <c r="C46" s="16" t="s">
        <v>112</v>
      </c>
      <c r="D46" s="16" t="s">
        <v>113</v>
      </c>
      <c r="E46" s="35">
        <v>2000000</v>
      </c>
      <c r="F46" s="35">
        <v>2000000</v>
      </c>
      <c r="G46" s="35">
        <f t="shared" si="5"/>
        <v>0</v>
      </c>
      <c r="H46" s="17">
        <v>1</v>
      </c>
      <c r="I46" s="17"/>
      <c r="J46" s="17"/>
      <c r="K46" s="58">
        <v>2000000</v>
      </c>
    </row>
    <row r="47" spans="2:14" ht="53.25" customHeight="1" outlineLevel="1" x14ac:dyDescent="0.2">
      <c r="B47" s="21" t="s">
        <v>114</v>
      </c>
      <c r="C47" s="22" t="s">
        <v>115</v>
      </c>
      <c r="D47" s="22" t="s">
        <v>116</v>
      </c>
      <c r="E47" s="37">
        <v>50000</v>
      </c>
      <c r="F47" s="37">
        <v>50000</v>
      </c>
      <c r="G47" s="35">
        <f t="shared" si="5"/>
        <v>0</v>
      </c>
      <c r="H47" s="17">
        <f t="shared" si="2"/>
        <v>0</v>
      </c>
      <c r="I47" s="17"/>
      <c r="J47" s="17"/>
      <c r="K47" s="60">
        <v>50000</v>
      </c>
    </row>
    <row r="48" spans="2:14" ht="77.25" customHeight="1" outlineLevel="1" x14ac:dyDescent="0.2">
      <c r="B48" s="23" t="s">
        <v>117</v>
      </c>
      <c r="C48" s="16" t="s">
        <v>118</v>
      </c>
      <c r="D48" s="16" t="s">
        <v>119</v>
      </c>
      <c r="E48" s="35">
        <v>40000</v>
      </c>
      <c r="F48" s="35">
        <v>40000</v>
      </c>
      <c r="G48" s="35">
        <f t="shared" si="5"/>
        <v>0</v>
      </c>
      <c r="H48" s="17">
        <f t="shared" si="2"/>
        <v>0</v>
      </c>
      <c r="I48" s="17"/>
      <c r="J48" s="17"/>
      <c r="K48" s="58">
        <v>40000</v>
      </c>
    </row>
    <row r="49" spans="2:11" ht="41.25" customHeight="1" outlineLevel="1" x14ac:dyDescent="0.2">
      <c r="B49" s="23" t="s">
        <v>120</v>
      </c>
      <c r="C49" s="16" t="s">
        <v>121</v>
      </c>
      <c r="D49" s="16" t="s">
        <v>122</v>
      </c>
      <c r="E49" s="35">
        <v>150000</v>
      </c>
      <c r="F49" s="35">
        <v>150000</v>
      </c>
      <c r="G49" s="35">
        <f t="shared" si="5"/>
        <v>0</v>
      </c>
      <c r="H49" s="17">
        <f t="shared" si="2"/>
        <v>0</v>
      </c>
      <c r="I49" s="17"/>
      <c r="J49" s="17"/>
      <c r="K49" s="58">
        <v>150000</v>
      </c>
    </row>
    <row r="50" spans="2:11" ht="22.5" outlineLevel="1" x14ac:dyDescent="0.2">
      <c r="B50" s="23" t="s">
        <v>123</v>
      </c>
      <c r="C50" s="16" t="s">
        <v>124</v>
      </c>
      <c r="D50" s="16" t="s">
        <v>125</v>
      </c>
      <c r="E50" s="35">
        <v>774733.77919999999</v>
      </c>
      <c r="F50" s="35">
        <v>760240</v>
      </c>
      <c r="G50" s="35">
        <f t="shared" si="5"/>
        <v>14493.77919999999</v>
      </c>
      <c r="H50" s="17">
        <f t="shared" si="2"/>
        <v>1.9064741660528295E-2</v>
      </c>
      <c r="I50" s="17"/>
      <c r="J50" s="17"/>
      <c r="K50" s="58">
        <v>774733.77919999999</v>
      </c>
    </row>
    <row r="51" spans="2:11" ht="48" customHeight="1" outlineLevel="1" x14ac:dyDescent="0.2">
      <c r="B51" s="23" t="s">
        <v>185</v>
      </c>
      <c r="C51" s="16" t="s">
        <v>186</v>
      </c>
      <c r="D51" s="16" t="s">
        <v>188</v>
      </c>
      <c r="E51" s="35">
        <v>115000</v>
      </c>
      <c r="F51" s="35"/>
      <c r="G51" s="35"/>
      <c r="H51" s="17"/>
      <c r="I51" s="17"/>
      <c r="J51" s="17"/>
      <c r="K51" s="58">
        <v>115000</v>
      </c>
    </row>
    <row r="52" spans="2:11" ht="64.5" customHeight="1" outlineLevel="1" x14ac:dyDescent="0.2">
      <c r="B52" s="23" t="s">
        <v>126</v>
      </c>
      <c r="C52" s="16" t="s">
        <v>127</v>
      </c>
      <c r="D52" s="16" t="s">
        <v>128</v>
      </c>
      <c r="E52" s="35">
        <v>735821.02839999995</v>
      </c>
      <c r="F52" s="35">
        <v>729480</v>
      </c>
      <c r="G52" s="35">
        <f t="shared" si="5"/>
        <v>6341.0283999999519</v>
      </c>
      <c r="H52" s="17">
        <f t="shared" si="2"/>
        <v>8.6925322147282102E-3</v>
      </c>
      <c r="I52" s="17"/>
      <c r="J52" s="17"/>
      <c r="K52" s="58">
        <v>735821.02839999995</v>
      </c>
    </row>
    <row r="53" spans="2:11" ht="54" customHeight="1" outlineLevel="1" x14ac:dyDescent="0.2">
      <c r="B53" s="23" t="s">
        <v>129</v>
      </c>
      <c r="C53" s="16" t="s">
        <v>130</v>
      </c>
      <c r="D53" s="16" t="s">
        <v>131</v>
      </c>
      <c r="E53" s="35">
        <v>196183.4448</v>
      </c>
      <c r="F53" s="35">
        <v>102560</v>
      </c>
      <c r="G53" s="35">
        <f t="shared" si="5"/>
        <v>93623.444799999997</v>
      </c>
      <c r="H53" s="17">
        <f t="shared" si="2"/>
        <v>0.91286510140405608</v>
      </c>
      <c r="I53" s="62" t="s">
        <v>202</v>
      </c>
      <c r="J53" s="62" t="s">
        <v>196</v>
      </c>
      <c r="K53" s="58">
        <v>196183.4448</v>
      </c>
    </row>
    <row r="54" spans="2:11" ht="52.5" customHeight="1" outlineLevel="1" x14ac:dyDescent="0.2">
      <c r="B54" s="23" t="s">
        <v>132</v>
      </c>
      <c r="C54" s="16" t="s">
        <v>133</v>
      </c>
      <c r="D54" s="16" t="s">
        <v>134</v>
      </c>
      <c r="E54" s="35">
        <v>672100.6688000001</v>
      </c>
      <c r="F54" s="35">
        <v>650360</v>
      </c>
      <c r="G54" s="35">
        <f t="shared" si="5"/>
        <v>21740.668800000101</v>
      </c>
      <c r="H54" s="17">
        <f t="shared" si="2"/>
        <v>3.3428668429792863E-2</v>
      </c>
      <c r="I54" s="17"/>
      <c r="J54" s="17"/>
      <c r="K54" s="58">
        <v>672100.6688000001</v>
      </c>
    </row>
    <row r="55" spans="2:11" ht="50.25" customHeight="1" outlineLevel="1" x14ac:dyDescent="0.2">
      <c r="B55" s="23" t="s">
        <v>135</v>
      </c>
      <c r="C55" s="16" t="s">
        <v>136</v>
      </c>
      <c r="D55" s="16" t="s">
        <v>137</v>
      </c>
      <c r="E55" s="35">
        <v>676183.44480000006</v>
      </c>
      <c r="F55" s="35">
        <v>672560</v>
      </c>
      <c r="G55" s="35">
        <f t="shared" si="5"/>
        <v>3623.4448000000557</v>
      </c>
      <c r="H55" s="17">
        <f t="shared" si="2"/>
        <v>5.387541334602286E-3</v>
      </c>
      <c r="I55" s="17"/>
      <c r="J55" s="17"/>
      <c r="K55" s="58">
        <v>676183.44480000006</v>
      </c>
    </row>
    <row r="56" spans="2:11" ht="22.5" outlineLevel="1" x14ac:dyDescent="0.2">
      <c r="B56" s="23" t="s">
        <v>138</v>
      </c>
      <c r="C56" s="16" t="s">
        <v>139</v>
      </c>
      <c r="D56" s="16" t="s">
        <v>140</v>
      </c>
      <c r="E56" s="35">
        <v>100000</v>
      </c>
      <c r="F56" s="35">
        <v>100000</v>
      </c>
      <c r="G56" s="35">
        <f t="shared" si="5"/>
        <v>0</v>
      </c>
      <c r="H56" s="17">
        <f t="shared" si="2"/>
        <v>0</v>
      </c>
      <c r="I56" s="17"/>
      <c r="J56" s="17"/>
      <c r="K56" s="58">
        <v>100000</v>
      </c>
    </row>
    <row r="57" spans="2:11" ht="19.5" customHeight="1" x14ac:dyDescent="0.2">
      <c r="B57" s="18" t="s">
        <v>141</v>
      </c>
      <c r="C57" s="19" t="s">
        <v>142</v>
      </c>
      <c r="D57" s="24"/>
      <c r="E57" s="36">
        <f>SUM(E58:E59)</f>
        <v>2100000</v>
      </c>
      <c r="F57" s="36">
        <f>SUM(F59:F59)</f>
        <v>0</v>
      </c>
      <c r="G57" s="36">
        <f>SUM(G59:G59)</f>
        <v>400000</v>
      </c>
      <c r="H57" s="54">
        <v>1</v>
      </c>
      <c r="I57" s="54"/>
      <c r="J57" s="54"/>
      <c r="K57" s="59">
        <f>SUM(K58:K59)</f>
        <v>2100000</v>
      </c>
    </row>
    <row r="58" spans="2:11" ht="25.35" customHeight="1" outlineLevel="1" x14ac:dyDescent="0.2">
      <c r="B58" s="23" t="s">
        <v>183</v>
      </c>
      <c r="C58" s="16" t="s">
        <v>184</v>
      </c>
      <c r="D58" s="16" t="s">
        <v>189</v>
      </c>
      <c r="E58" s="35">
        <v>1700000</v>
      </c>
      <c r="F58" s="35">
        <v>0</v>
      </c>
      <c r="G58" s="35">
        <f t="shared" ref="G58" si="6">+E58-F58</f>
        <v>1700000</v>
      </c>
      <c r="H58" s="17">
        <v>0</v>
      </c>
      <c r="I58" s="17"/>
      <c r="J58" s="17"/>
      <c r="K58" s="58">
        <v>1700000</v>
      </c>
    </row>
    <row r="59" spans="2:11" ht="39" customHeight="1" outlineLevel="1" x14ac:dyDescent="0.2">
      <c r="B59" s="23" t="s">
        <v>143</v>
      </c>
      <c r="C59" s="16" t="s">
        <v>144</v>
      </c>
      <c r="D59" s="16" t="s">
        <v>145</v>
      </c>
      <c r="E59" s="35">
        <v>400000</v>
      </c>
      <c r="F59" s="35">
        <v>0</v>
      </c>
      <c r="G59" s="35">
        <f t="shared" ref="G59" si="7">+E59-F59</f>
        <v>400000</v>
      </c>
      <c r="H59" s="17">
        <v>0</v>
      </c>
      <c r="I59" s="17"/>
      <c r="J59" s="17"/>
      <c r="K59" s="58">
        <v>400000</v>
      </c>
    </row>
    <row r="60" spans="2:11" ht="19.5" customHeight="1" x14ac:dyDescent="0.2">
      <c r="B60" s="18">
        <v>6</v>
      </c>
      <c r="C60" s="19" t="s">
        <v>146</v>
      </c>
      <c r="D60" s="19"/>
      <c r="E60" s="36">
        <f>SUM(E61:E66)</f>
        <v>32243317.807602502</v>
      </c>
      <c r="F60" s="36">
        <f>SUM(F61:F66)</f>
        <v>31006769.253088001</v>
      </c>
      <c r="G60" s="36">
        <f>SUM(G61:G66)</f>
        <v>1236548.554514501</v>
      </c>
      <c r="H60" s="20">
        <f t="shared" ref="H60:H65" si="8">+E60/F60-1</f>
        <v>3.9879954742184198E-2</v>
      </c>
      <c r="I60" s="20"/>
      <c r="J60" s="20"/>
      <c r="K60" s="59">
        <f>SUM(K61:K66)</f>
        <v>32243317.807602502</v>
      </c>
    </row>
    <row r="61" spans="2:11" ht="43.5" customHeight="1" outlineLevel="1" x14ac:dyDescent="0.2">
      <c r="B61" s="23" t="s">
        <v>147</v>
      </c>
      <c r="C61" s="16" t="s">
        <v>148</v>
      </c>
      <c r="D61" s="16" t="s">
        <v>149</v>
      </c>
      <c r="E61" s="35">
        <v>1693844.6580225001</v>
      </c>
      <c r="F61" s="35">
        <v>1636043.253088</v>
      </c>
      <c r="G61" s="35">
        <f t="shared" ref="G61:G66" si="9">+E61-F61</f>
        <v>57801.404934500111</v>
      </c>
      <c r="H61" s="17">
        <f t="shared" si="8"/>
        <v>3.532999804583481E-2</v>
      </c>
      <c r="I61" s="17"/>
      <c r="J61" s="17"/>
      <c r="K61" s="58">
        <v>1693844.6580225001</v>
      </c>
    </row>
    <row r="62" spans="2:11" ht="63" customHeight="1" outlineLevel="1" x14ac:dyDescent="0.2">
      <c r="B62" s="23" t="s">
        <v>150</v>
      </c>
      <c r="C62" s="16" t="s">
        <v>151</v>
      </c>
      <c r="D62" s="16" t="s">
        <v>152</v>
      </c>
      <c r="E62" s="35">
        <v>2400000</v>
      </c>
      <c r="F62" s="35">
        <v>1700000</v>
      </c>
      <c r="G62" s="35">
        <f t="shared" si="9"/>
        <v>700000</v>
      </c>
      <c r="H62" s="17">
        <f t="shared" si="8"/>
        <v>0.41176470588235303</v>
      </c>
      <c r="I62" s="62" t="s">
        <v>203</v>
      </c>
      <c r="J62" s="62" t="s">
        <v>197</v>
      </c>
      <c r="K62" s="58">
        <v>2400000</v>
      </c>
    </row>
    <row r="63" spans="2:11" ht="162" customHeight="1" outlineLevel="1" x14ac:dyDescent="0.2">
      <c r="B63" s="23" t="s">
        <v>177</v>
      </c>
      <c r="C63" s="16" t="s">
        <v>178</v>
      </c>
      <c r="D63" s="16" t="s">
        <v>179</v>
      </c>
      <c r="E63" s="35">
        <v>345625.32558</v>
      </c>
      <c r="F63" s="35">
        <v>337926</v>
      </c>
      <c r="G63" s="35">
        <f t="shared" si="9"/>
        <v>7699.3255800000043</v>
      </c>
      <c r="H63" s="17">
        <f t="shared" si="8"/>
        <v>2.2784057989027273E-2</v>
      </c>
      <c r="I63" s="62" t="s">
        <v>204</v>
      </c>
      <c r="J63" s="62" t="s">
        <v>198</v>
      </c>
      <c r="K63" s="58">
        <v>345625.32558</v>
      </c>
    </row>
    <row r="64" spans="2:11" ht="51.75" customHeight="1" outlineLevel="1" x14ac:dyDescent="0.2">
      <c r="B64" s="23" t="s">
        <v>153</v>
      </c>
      <c r="C64" s="16" t="s">
        <v>154</v>
      </c>
      <c r="D64" s="16" t="s">
        <v>155</v>
      </c>
      <c r="E64" s="35">
        <v>10309172.24</v>
      </c>
      <c r="F64" s="35">
        <v>10128000</v>
      </c>
      <c r="G64" s="35">
        <f t="shared" si="9"/>
        <v>181172.24000000022</v>
      </c>
      <c r="H64" s="17">
        <f t="shared" si="8"/>
        <v>1.7888254344391896E-2</v>
      </c>
      <c r="I64" s="17"/>
      <c r="J64" s="17"/>
      <c r="K64" s="58">
        <v>10309172.24</v>
      </c>
    </row>
    <row r="65" spans="2:11" ht="22.5" outlineLevel="1" x14ac:dyDescent="0.2">
      <c r="B65" s="23" t="s">
        <v>156</v>
      </c>
      <c r="C65" s="16" t="s">
        <v>157</v>
      </c>
      <c r="D65" s="16" t="s">
        <v>158</v>
      </c>
      <c r="E65" s="35">
        <v>16494675.584000001</v>
      </c>
      <c r="F65" s="35">
        <v>16204800</v>
      </c>
      <c r="G65" s="35">
        <f t="shared" si="9"/>
        <v>289875.58400000073</v>
      </c>
      <c r="H65" s="17">
        <f t="shared" si="8"/>
        <v>1.7888254344391896E-2</v>
      </c>
      <c r="I65" s="17"/>
      <c r="J65" s="17"/>
      <c r="K65" s="58">
        <v>16494675.584000001</v>
      </c>
    </row>
    <row r="66" spans="2:11" ht="45" customHeight="1" outlineLevel="1" thickBot="1" x14ac:dyDescent="0.25">
      <c r="B66" s="23" t="s">
        <v>176</v>
      </c>
      <c r="C66" s="16" t="s">
        <v>159</v>
      </c>
      <c r="D66" s="16" t="s">
        <v>160</v>
      </c>
      <c r="E66" s="35">
        <v>1000000</v>
      </c>
      <c r="F66" s="35">
        <v>1000000</v>
      </c>
      <c r="G66" s="35">
        <f t="shared" si="9"/>
        <v>0</v>
      </c>
      <c r="H66" s="17">
        <f t="shared" ref="H66" si="10">+E66/F66-1</f>
        <v>0</v>
      </c>
      <c r="I66" s="17"/>
      <c r="J66" s="17"/>
      <c r="K66" s="58">
        <v>1000000</v>
      </c>
    </row>
    <row r="67" spans="2:11" ht="19.5" customHeight="1" outlineLevel="1" thickTop="1" thickBot="1" x14ac:dyDescent="0.25">
      <c r="B67" s="38">
        <v>9</v>
      </c>
      <c r="C67" s="39" t="s">
        <v>172</v>
      </c>
      <c r="D67" s="40"/>
      <c r="E67" s="41">
        <f>SUM(E68)</f>
        <v>0</v>
      </c>
      <c r="F67" s="41">
        <f>SUM(F68)</f>
        <v>0</v>
      </c>
      <c r="G67" s="42">
        <f>SUM(G68)</f>
        <v>0</v>
      </c>
      <c r="H67" s="43">
        <v>0</v>
      </c>
      <c r="I67" s="43"/>
      <c r="J67" s="43"/>
      <c r="K67" s="61">
        <f>SUM(K68)</f>
        <v>0</v>
      </c>
    </row>
    <row r="68" spans="2:11" ht="57" customHeight="1" outlineLevel="1" thickTop="1" thickBot="1" x14ac:dyDescent="0.25">
      <c r="B68" s="44" t="s">
        <v>173</v>
      </c>
      <c r="C68" s="45" t="s">
        <v>174</v>
      </c>
      <c r="D68" s="46" t="s">
        <v>175</v>
      </c>
      <c r="E68" s="34">
        <v>0</v>
      </c>
      <c r="F68" s="34">
        <v>0</v>
      </c>
      <c r="G68" s="34">
        <f t="shared" ref="G68" si="11">+E68-F68</f>
        <v>0</v>
      </c>
      <c r="H68" s="47">
        <v>0</v>
      </c>
      <c r="I68" s="47"/>
      <c r="J68" s="47"/>
      <c r="K68" s="57">
        <v>0</v>
      </c>
    </row>
    <row r="69" spans="2:11" ht="13.5" thickTop="1" x14ac:dyDescent="0.2">
      <c r="B69" s="18"/>
      <c r="C69" s="19" t="s">
        <v>162</v>
      </c>
      <c r="D69" s="19"/>
      <c r="E69" s="36">
        <f>+E6+E25+E44+E57+E60+E67</f>
        <v>1615356545.5696347</v>
      </c>
      <c r="F69" s="36">
        <f>+F6+F25+F44+F57+F60+F67</f>
        <v>1581101525.1585281</v>
      </c>
      <c r="G69" s="36">
        <f>+G6+G25+G44+G57+G60+G67</f>
        <v>32440020.411107119</v>
      </c>
      <c r="H69" s="20">
        <f>+E69/F69-1</f>
        <v>2.1665288323386989E-2</v>
      </c>
      <c r="I69" s="20"/>
      <c r="J69" s="20"/>
      <c r="K69" s="59">
        <f>+K6+K25+K44+K57+K60+K67</f>
        <v>1615356545.5696347</v>
      </c>
    </row>
    <row r="71" spans="2:11" x14ac:dyDescent="0.2">
      <c r="C71" s="32" t="s">
        <v>161</v>
      </c>
      <c r="E71" s="27"/>
      <c r="F71" s="50"/>
      <c r="G71" s="27"/>
      <c r="H71" s="28"/>
      <c r="I71" s="28"/>
      <c r="J71" s="28"/>
      <c r="K71" s="28"/>
    </row>
    <row r="72" spans="2:11" ht="25.5" x14ac:dyDescent="0.2">
      <c r="C72" s="33" t="s">
        <v>163</v>
      </c>
      <c r="E72" s="29"/>
      <c r="F72" s="29"/>
      <c r="G72" s="29"/>
      <c r="H72" s="30"/>
      <c r="I72" s="30"/>
      <c r="J72" s="30"/>
      <c r="K72" s="30"/>
    </row>
    <row r="74" spans="2:11" x14ac:dyDescent="0.2">
      <c r="E74" s="29"/>
      <c r="F74" s="29"/>
      <c r="G74" s="29"/>
    </row>
    <row r="76" spans="2:11" x14ac:dyDescent="0.2">
      <c r="E76" s="29"/>
      <c r="F76" s="29"/>
      <c r="G76" s="29"/>
      <c r="H76" s="30"/>
      <c r="I76" s="30"/>
      <c r="J76" s="30"/>
      <c r="K76" s="30"/>
    </row>
    <row r="78" spans="2:11" x14ac:dyDescent="0.2">
      <c r="H78" s="31"/>
      <c r="I78" s="31"/>
      <c r="J78" s="31"/>
      <c r="K78" s="31"/>
    </row>
    <row r="79" spans="2:11" x14ac:dyDescent="0.2">
      <c r="E79" s="27"/>
      <c r="F79" s="27"/>
      <c r="G79" s="27"/>
      <c r="H79" s="28"/>
      <c r="I79" s="28"/>
      <c r="J79" s="28"/>
      <c r="K79" s="28"/>
    </row>
  </sheetData>
  <autoFilter ref="B5:H65"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67:K68" xr:uid="{F4064375-42BF-415B-840D-3F230AB1A02B}"/>
  </dataValidations>
  <printOptions horizontalCentered="1"/>
  <pageMargins left="0.47244094488188981" right="0.27559055118110237" top="0.15748031496062992" bottom="0.43307086614173229" header="0" footer="0"/>
  <pageSetup paperSize="39" scale="71" firstPageNumber="54" fitToHeight="0" orientation="landscape" useFirstPageNumber="1" r:id="rId1"/>
  <headerFooter alignWithMargins="0">
    <oddFooter>&amp;R&amp;12 &amp;P&amp;C&amp;1#&amp;"Calibri"&amp;10&amp;K000000Uso Interno</oddFooter>
  </headerFooter>
  <ignoredErrors>
    <ignoredError sqref="E70:F70 E71" formulaRange="1"/>
    <ignoredError sqref="G59 G70:G71" formula="1" formulaRange="1"/>
    <ignoredError sqref="H25 H44 H60:H61 H70:H71" evalError="1" formula="1" formulaRange="1"/>
    <ignoredError sqref="H72:H73" evalError="1"/>
    <ignoredError sqref="B57 B6" numberStoredAsText="1"/>
    <ignoredError sqref="G57 G25 G44 G60 G6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2024</vt:lpstr>
      <vt:lpstr>'PRESUPUESTO 2024'!Área_de_impresión</vt:lpstr>
      <vt:lpstr>'PRESUPUESTO 2024'!Títulos_a_imprimir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CARVAJAL NAVARRO JENNIFER</cp:lastModifiedBy>
  <dcterms:created xsi:type="dcterms:W3CDTF">2020-07-21T18:06:29Z</dcterms:created>
  <dcterms:modified xsi:type="dcterms:W3CDTF">2023-10-06T17:31:14Z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2023-09-19T18:24:12Z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82bac55c-879f-4c53-8e1d-32b91691855f</vt:lpwstr>
  </property>
  <property fmtid="{D5CDD505-2E9C-101B-9397-08002B2CF9AE}" pid="8" name="MSIP_Label_b8b4be34-365a-4a68-b9fb-75c1b6874315_ContentBits">
    <vt:lpwstr>2</vt:lpwstr>
  </property>
</Properties>
</file>