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ariasgj\OneDrive - Banco Central de Costa Rica\Datos\Carpeta de Trabajo\Presupuesto 2023\Consulta\"/>
    </mc:Choice>
  </mc:AlternateContent>
  <xr:revisionPtr revIDLastSave="0" documentId="13_ncr:1_{4C6D1645-F584-4AE1-BAA1-4798745CC2A9}" xr6:coauthVersionLast="47" xr6:coauthVersionMax="47" xr10:uidLastSave="{00000000-0000-0000-0000-000000000000}"/>
  <bookViews>
    <workbookView xWindow="-110" yWindow="-110" windowWidth="19420" windowHeight="10420" xr2:uid="{43BABD97-7D01-4141-AC81-FBAE43C39FC3}"/>
  </bookViews>
  <sheets>
    <sheet name="PRESUPUESTO 2023" sheetId="1" r:id="rId1"/>
  </sheets>
  <definedNames>
    <definedName name="_xlnm._FilterDatabase" localSheetId="0" hidden="1">'PRESUPUESTO 2023'!$B$5:$H$83</definedName>
    <definedName name="_xlnm.Print_Area" localSheetId="0">'PRESUPUESTO 2023'!$B$6:$H$86</definedName>
    <definedName name="base">#REF!</definedName>
    <definedName name="pro">#REF!</definedName>
    <definedName name="_xlnm.Print_Titles" localSheetId="0">'PRESUPUESTO 2023'!$1:$5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6" i="1" l="1"/>
  <c r="K84" i="1"/>
  <c r="K76" i="1"/>
  <c r="K71" i="1"/>
  <c r="K55" i="1"/>
  <c r="K36" i="1"/>
  <c r="K25" i="1"/>
  <c r="K6" i="1"/>
  <c r="H6" i="1"/>
  <c r="G7" i="1"/>
  <c r="H7" i="1"/>
  <c r="G79" i="1" l="1"/>
  <c r="E36" i="1"/>
  <c r="F84" i="1"/>
  <c r="F76" i="1"/>
  <c r="F71" i="1"/>
  <c r="F55" i="1"/>
  <c r="F25" i="1"/>
  <c r="F6" i="1"/>
  <c r="F86" i="1" l="1"/>
  <c r="H28" i="1"/>
  <c r="G28" i="1"/>
  <c r="E84" i="1" l="1"/>
  <c r="G85" i="1"/>
  <c r="G84" i="1" s="1"/>
  <c r="G74" i="1" l="1"/>
  <c r="G77" i="1" l="1"/>
  <c r="G72" i="1"/>
  <c r="H56" i="1"/>
  <c r="G57" i="1"/>
  <c r="G58" i="1"/>
  <c r="G59" i="1"/>
  <c r="G60" i="1"/>
  <c r="G61" i="1"/>
  <c r="G62" i="1"/>
  <c r="G63" i="1"/>
  <c r="G64" i="1"/>
  <c r="G65" i="1"/>
  <c r="G66" i="1"/>
  <c r="G67" i="1"/>
  <c r="G68" i="1"/>
  <c r="G69" i="1"/>
  <c r="G70" i="1"/>
  <c r="G56" i="1"/>
  <c r="G27" i="1"/>
  <c r="G29" i="1"/>
  <c r="G30" i="1"/>
  <c r="G31" i="1"/>
  <c r="G32" i="1"/>
  <c r="G33" i="1"/>
  <c r="G34" i="1"/>
  <c r="G35" i="1"/>
  <c r="G36" i="1"/>
  <c r="G37" i="1"/>
  <c r="G38" i="1"/>
  <c r="G39" i="1"/>
  <c r="G40" i="1"/>
  <c r="G41" i="1"/>
  <c r="G42" i="1"/>
  <c r="G43" i="1"/>
  <c r="G44" i="1"/>
  <c r="G45" i="1"/>
  <c r="G46" i="1"/>
  <c r="G47" i="1"/>
  <c r="G48" i="1"/>
  <c r="G49" i="1"/>
  <c r="G50" i="1"/>
  <c r="G51" i="1"/>
  <c r="G52" i="1"/>
  <c r="G53" i="1"/>
  <c r="G54" i="1"/>
  <c r="G26" i="1"/>
  <c r="G8" i="1"/>
  <c r="G9" i="1"/>
  <c r="G10" i="1"/>
  <c r="G11" i="1"/>
  <c r="G12" i="1"/>
  <c r="G13" i="1"/>
  <c r="G14" i="1"/>
  <c r="G15" i="1"/>
  <c r="G16" i="1"/>
  <c r="G17" i="1"/>
  <c r="G18" i="1"/>
  <c r="G19" i="1"/>
  <c r="G20" i="1"/>
  <c r="G21" i="1"/>
  <c r="G22" i="1"/>
  <c r="G23" i="1"/>
  <c r="G24" i="1"/>
  <c r="H78" i="1"/>
  <c r="H80" i="1"/>
  <c r="H81" i="1"/>
  <c r="H82" i="1"/>
  <c r="H83" i="1"/>
  <c r="H75" i="1"/>
  <c r="H58" i="1"/>
  <c r="H61" i="1"/>
  <c r="H62" i="1"/>
  <c r="H63" i="1"/>
  <c r="H65" i="1"/>
  <c r="H66" i="1"/>
  <c r="H67" i="1"/>
  <c r="H68" i="1"/>
  <c r="H69" i="1"/>
  <c r="H70" i="1"/>
  <c r="H8" i="1"/>
  <c r="H9" i="1"/>
  <c r="H11" i="1"/>
  <c r="H12" i="1"/>
  <c r="H13" i="1"/>
  <c r="H14" i="1"/>
  <c r="H15" i="1"/>
  <c r="H16" i="1"/>
  <c r="H17" i="1"/>
  <c r="H18" i="1"/>
  <c r="H19" i="1"/>
  <c r="H20" i="1"/>
  <c r="H21" i="1"/>
  <c r="H22" i="1"/>
  <c r="H23" i="1"/>
  <c r="H24" i="1"/>
  <c r="H27" i="1"/>
  <c r="H30" i="1"/>
  <c r="H33" i="1"/>
  <c r="H36" i="1"/>
  <c r="H37" i="1"/>
  <c r="H38" i="1"/>
  <c r="H39" i="1"/>
  <c r="H40" i="1"/>
  <c r="H41" i="1"/>
  <c r="H42" i="1"/>
  <c r="H43" i="1"/>
  <c r="H44" i="1"/>
  <c r="H45" i="1"/>
  <c r="H48" i="1"/>
  <c r="H49" i="1"/>
  <c r="H52" i="1"/>
  <c r="H53" i="1"/>
  <c r="H54" i="1"/>
  <c r="E55" i="1" l="1"/>
  <c r="E25" i="1"/>
  <c r="E6" i="1"/>
  <c r="E76" i="1" l="1"/>
  <c r="E71" i="1"/>
  <c r="E86" i="1" l="1"/>
  <c r="G83" i="1"/>
  <c r="G82" i="1"/>
  <c r="G81" i="1"/>
  <c r="G80" i="1"/>
  <c r="G78" i="1"/>
  <c r="G75" i="1"/>
  <c r="G73" i="1"/>
  <c r="H71" i="1"/>
  <c r="H55" i="1"/>
  <c r="G76" i="1" l="1"/>
  <c r="G71" i="1"/>
  <c r="G25" i="1"/>
  <c r="G6" i="1"/>
  <c r="G55" i="1"/>
  <c r="H76" i="1"/>
  <c r="H25" i="1"/>
  <c r="G86" i="1" l="1"/>
  <c r="H86" i="1"/>
</calcChain>
</file>

<file path=xl/sharedStrings.xml><?xml version="1.0" encoding="utf-8"?>
<sst xmlns="http://schemas.openxmlformats.org/spreadsheetml/2006/main" count="257" uniqueCount="256">
  <si>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</si>
  <si>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</si>
  <si>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</si>
  <si>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</si>
  <si>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</si>
  <si>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</si>
  <si>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</si>
  <si>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</si>
  <si>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</si>
  <si>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</si>
  <si>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</si>
  <si>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</si>
  <si>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</si>
  <si>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</si>
  <si>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</si>
  <si>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</si>
  <si>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</si>
  <si>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</si>
  <si>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</si>
  <si>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</si>
  <si>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</si>
  <si>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</si>
  <si>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</si>
  <si>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</si>
  <si>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</si>
  <si>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</si>
  <si>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</si>
  <si>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</si>
  <si>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</si>
  <si>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</si>
  <si>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</si>
  <si>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</si>
  <si>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</si>
  <si>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</si>
  <si>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</si>
  <si>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</si>
  <si>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</si>
  <si>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</si>
  <si>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</si>
  <si>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</si>
  <si>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</si>
  <si>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</si>
  <si>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</si>
  <si>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</si>
  <si>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</si>
  <si>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</si>
  <si>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</si>
  <si>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</si>
  <si>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</si>
  <si>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1 01 99</t>
  </si>
  <si>
    <t>Otros alquileres</t>
  </si>
  <si>
    <t>1.02.03</t>
  </si>
  <si>
    <t>Servicio de correo</t>
  </si>
  <si>
    <t>Contempla el pago de servicio de traslado nacional e internacional de toda clase de correspondencia postal, el alquiler de apartados postales, la adquisición de estampillas, y otros servicios conexos.</t>
  </si>
  <si>
    <t>1.02.04</t>
  </si>
  <si>
    <t>Servicio de Telecomunicaciones</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</si>
  <si>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</si>
  <si>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</si>
  <si>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</si>
  <si>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</si>
  <si>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Publicidad y propaganda</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</si>
  <si>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</si>
  <si>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</si>
  <si>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</si>
  <si>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</si>
  <si>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ciencias salud</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</si>
  <si>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</si>
  <si>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</si>
  <si>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</si>
  <si>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</si>
  <si>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Corresponde a los servicios administrativos que brinda el BCCR a las ODMs</t>
  </si>
  <si>
    <t>1.04.05</t>
  </si>
  <si>
    <t xml:space="preserve">Servicio de desarrollo de sistemas </t>
  </si>
  <si>
    <t>Considera el pago de servicios profesionales o técnicos que se contratan para la elaboración de planes, diseños, diagnósticos y estudios diversos en el campo de la informática.</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</si>
  <si>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</si>
  <si>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</si>
  <si>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</si>
  <si>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</si>
  <si>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</si>
  <si>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</si>
  <si>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</si>
  <si>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</si>
  <si>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</si>
  <si>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</si>
  <si>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</si>
  <si>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</si>
  <si>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</si>
  <si>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</si>
  <si>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</si>
  <si>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</si>
  <si>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</si>
  <si>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</si>
  <si>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</si>
  <si>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</si>
  <si>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</si>
  <si>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</si>
  <si>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</si>
  <si>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</si>
  <si>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1.07.03</t>
  </si>
  <si>
    <t>Gastos de representación</t>
  </si>
  <si>
    <t>Contemplan las sumas, que se asignan a funcionarios debidamente autorizados para la atención oficial de personas ajenas a la institución para la cual laboran. Estas erogaciones están sujetas a la liquidación y a la verificación posterior.</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</si>
  <si>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</si>
  <si>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</si>
  <si>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</si>
  <si>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</si>
  <si>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</si>
  <si>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</si>
  <si>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</si>
  <si>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</si>
  <si>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</si>
  <si>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1.08.08</t>
  </si>
  <si>
    <t>Mantenimiento y reparación de equipo de cómputo y sistemas</t>
  </si>
  <si>
    <t>Contempla los gastos por concepto de mantenimiento y reparaciones preventivas y habituales de computadoras tanto la parte física como en el conjunto de programas en funcionamiento, sus equipos auxiliares y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</si>
  <si>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</si>
  <si>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</si>
  <si>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</si>
  <si>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</si>
  <si>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</si>
  <si>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</si>
  <si>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</si>
  <si>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</si>
  <si>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</si>
  <si>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</si>
  <si>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</si>
  <si>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</si>
  <si>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</si>
  <si>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</si>
  <si>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</si>
  <si>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Contempla cualquier tipo de sustancia o producto natural, sintético o semisintético y toda mezcla de esas sustancias o productos que se utilicen en personas, para el diagnóstico, prevención y curación.</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</si>
  <si>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</si>
  <si>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</si>
  <si>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</si>
  <si>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</si>
  <si>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</si>
  <si>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</si>
  <si>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</si>
  <si>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</si>
  <si>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</si>
  <si>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</si>
  <si>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</si>
  <si>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</si>
  <si>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</si>
  <si>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</si>
  <si>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</si>
  <si>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</si>
  <si>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</si>
  <si>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</si>
  <si>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2.99.02</t>
  </si>
  <si>
    <t>Útiles y materiales médico hospitalario</t>
  </si>
  <si>
    <t>Comprende la adquisición de útiles y materiales no capitalizables que se utilizan en las actividades médico-quirúrgicas, de enfermería, farmacia, laboratorio e investigación en general</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</si>
  <si>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</si>
  <si>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</si>
  <si>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</si>
  <si>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</si>
  <si>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</si>
  <si>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</si>
  <si>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</si>
  <si>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</si>
  <si>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</si>
  <si>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</si>
  <si>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</si>
  <si>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</si>
  <si>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</si>
  <si>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</si>
  <si>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</si>
  <si>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</si>
  <si>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</si>
  <si>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</si>
  <si>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</si>
  <si>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</si>
  <si>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5.01.02</t>
  </si>
  <si>
    <t>Equipo de transporte</t>
  </si>
  <si>
    <t>Corresponde a la compra de equipo que se utiliza para el traslado de personas y carga por vía terrestre, aérea, marítima y fluvial.</t>
  </si>
  <si>
    <t>5.01.04</t>
  </si>
  <si>
    <t>Equipo y Mobiliario de Oficina</t>
  </si>
  <si>
    <t>Adquisición de equipo y mobiliario para la realización de labores administrativas. Incluye calculadores, fotocopiadoras, ventiladores, archivadores entre otros. Además considera mobiliario de toda clase, como mesas, sillas, sillones, escritorios, estantes, armarios, muebles para microcomputadoras, etc.</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</si>
  <si>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</si>
  <si>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</si>
  <si>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</si>
  <si>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</si>
  <si>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</si>
  <si>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</si>
  <si>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</si>
  <si>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</si>
  <si>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</si>
  <si>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</si>
  <si>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</si>
  <si>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</si>
  <si>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</si>
  <si>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</si>
  <si>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</si>
  <si>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</si>
  <si>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</si>
  <si>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</si>
  <si>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</si>
  <si>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</si>
  <si>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</si>
  <si>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</si>
  <si>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</si>
  <si>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</si>
  <si>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</si>
  <si>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1.02.99</t>
  </si>
  <si>
    <t xml:space="preserve">Otros Servicios básicos </t>
  </si>
  <si>
    <t>1.03.03</t>
  </si>
  <si>
    <t>Impresión, encuadernación y otros</t>
  </si>
  <si>
    <t>1.04.02</t>
  </si>
  <si>
    <t>Servicios Jurídicos</t>
  </si>
  <si>
    <r>
      <t>Corresponde al pago de servicios básicos no considerados en los conceptos anteriores, por ejemplo los servicios que brindan las municipalidades como recolección de desechos sólidos, aseo de vías y sitios públicos, alumbrado público y otros</t>
    </r>
    <r>
      <rPr>
        <sz val="10"/>
        <rFont val="Franklin Gothic Book"/>
        <family val="2"/>
      </rPr>
      <t xml:space="preserve">. </t>
    </r>
  </si>
  <si>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Franklin Gothic Book"/>
        <family val="2"/>
      </rPr>
      <t xml:space="preserve">. </t>
    </r>
  </si>
  <si>
    <r>
      <t>Incluye los pagos por servicios profesionales y técnicos para elaborar trabajos en el campo de la abogacía y el notariado</t>
    </r>
    <r>
      <rPr>
        <sz val="10"/>
        <rFont val="Franklin Gothic Book"/>
        <family val="2"/>
      </rPr>
      <t xml:space="preserve">. </t>
    </r>
  </si>
  <si>
    <t>5.01.07</t>
  </si>
  <si>
    <t>Equipo y mobiliario educacional, deportivo y recreativo</t>
  </si>
  <si>
    <t>6.07.01</t>
  </si>
  <si>
    <t>CUENTAS ESPECIALES</t>
  </si>
  <si>
    <t>Sumas libres sin asignación presupuestaria</t>
  </si>
  <si>
    <t>9.02.01</t>
  </si>
  <si>
    <t xml:space="preserve">Corresponde a erogaciones que se efectúan para la adquisición de equipo y mobiliario para la enseñanza, la práctica de deportes y la realización de actividades culturales y de entretenimiento. Incluye entre otros, el equipo y mobiliario que se utiliza en el desarrollo de las labores educacionales, los que se requieren en los centros de estudio como sillas, pupitres, estantes y vitrinas para las bibliotecas, museos, salas de exposición, de conferencias y otras. </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</si>
  <si>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</si>
  <si>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6.02.03</t>
  </si>
  <si>
    <t>Ayudas a funcionarios</t>
  </si>
  <si>
    <t>1.03.02</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</si>
  <si>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</si>
  <si>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OBSERVACIÓN</t>
  </si>
  <si>
    <t>PRESUPUESTO
2023</t>
  </si>
  <si>
    <t>PRESUPUESTO 
2022</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</si>
  <si>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</si>
  <si>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</si>
  <si>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</si>
  <si>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</si>
  <si>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</si>
  <si>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</si>
  <si>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</si>
  <si>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</si>
  <si>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</si>
  <si>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</si>
  <si>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</si>
  <si>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</si>
  <si>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</si>
  <si>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Incluye el arrendamiento de otros bienes o derechos no contemplados en los conceptos anteriores.</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</si>
  <si>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Incluye los contratos para servicios de impresión, relacionados con la publicidad y propaganda institucional tales como: revistas, periódicos, libretas, agendas y similares, así como impresión de artículos como llaveros y lapiceros.</t>
  </si>
  <si>
    <t>Comprende las erogaciones por concepto de servicios profesionales y técnicos para realizar trabajos en el campo de la salud. Incluye los servicios integrales de salud.</t>
  </si>
  <si>
    <t xml:space="preserve">Análisis de las observaciones </t>
  </si>
  <si>
    <t xml:space="preserve">Presupuesto para aprobación </t>
  </si>
  <si>
    <t>Esta cuenta crece con respecto al año anterior en un 60,14%, lo que equivale a 23,6 millones de colones, suma que corresponde a la previsión de la contratación de un proveedor de precios, para la supervisión de las inversiones, y nuevas licencias para el caso de Refinitv, todo esto viene a complementar las acciones de supervisión que se aplican en la actualidad.</t>
  </si>
  <si>
    <t>En esta cuenta se presupuesta el costo de los servicios que el BCCR le brinda a la SUPEN, crece con respecto al año anterior en un 16,35%, equivalente a la suma de 55,2 millones de colones. 
Incluyen los servicios brindados por las divisiones Administrativa, Asesoría Jurídica, Finanzas y Contabilidad, Gestión y Desarrollo, Secretaria General y Sistema de Pagos. Que en detalle corresponden a: Contratación de Talento Humano, Gestión de Capacitación, Administración y Supervisión de Bienes Muebles, Evaluación del Desempeño, Proveeduría, Gestión de Pagos, Personal Servicios Médicos, Salud Ocupacional, Atención Psicosocial, Servicio Transporte, Contrato Aseo y Limpieza, Control Presupuestario, Administración Documental, Gestión Documental, Gestión de Información, Gestión de Proyectos, Análisis y Cambio Organizacional.
El valor de los servicios se factura mensualmente conforme a sistema de costeo aplicable por parte del BCCR.</t>
  </si>
  <si>
    <t>Esta cuenta crece con respecto al año anterior en 7,68%, equivalente a 51,1 millones de colones. Aquí se incluye la estimación del costo de las oficinas que se debe reintegrar al BCCR, el aumento obedece principalmente a la previsión por posibles fluctuaciones en el tipo de cambio.
También se incluye la suma de 4,5 millones de colones para los servicios de traducción.</t>
  </si>
  <si>
    <t>En esta cuenta se presupuesta la estimación de los posibles costos de los servicios informáticos que brinda el BCCR a la SUPEN, crece un 2,55% con respecto al año anterior, equivale a la suma de 18,1 millones de colones. Se cobran según lo que establece el sistema de costeo aplicable para estos casos.</t>
  </si>
  <si>
    <t>Esta cuenta crece un 27,4% con respecto al año anterior, lo que equivale a 59,6 millones de colones. Corresponde al posible costo de los componentes tecnológicos de proyectos necesarios para remozar la infraestructura actual y cumplir a cabalidad con las actividades de supervisión del sistema.</t>
  </si>
  <si>
    <t>Presupuesto la SUPEN para el 2023</t>
  </si>
  <si>
    <t xml:space="preserve">Para en caso de la SUPEN la cuenta remuneraciones, crece en un 0,98% con respecto al año anterior, equivalente a la suma de 19,4 millones de colones. Según la política salarial del BCCR, corresponde a la previsión para aplicar un posible aumento al personal, el cual dependerá del resultado del estudio que realice el BCCR, y que sea previamente aprobado por la Junta Directiva. Además, se hace saber que al personal no se le ha aplicado aumento salarial en los últimos dos años.  </t>
  </si>
  <si>
    <r>
      <rPr>
        <b/>
        <sz val="10"/>
        <rFont val="Arial"/>
        <family val="2"/>
      </rPr>
      <t>JUPEMA</t>
    </r>
    <r>
      <rPr>
        <sz val="10"/>
        <rFont val="Arial"/>
        <family val="2"/>
      </rPr>
      <t xml:space="preserve">: Hacer una excitativa a la SUPEN a fin de mantener una política de restricción del gasto en las partidas relacionadas con la cuenta de remuneraciones. </t>
    </r>
  </si>
  <si>
    <r>
      <rPr>
        <b/>
        <sz val="10"/>
        <rFont val="Arial"/>
        <family val="2"/>
      </rPr>
      <t>JUPEMA</t>
    </r>
    <r>
      <rPr>
        <sz val="10"/>
        <rFont val="Arial"/>
        <family val="2"/>
      </rPr>
      <t>: Valorar el incremento en la partida: Servicio de Transferencia Electrónico de Información.</t>
    </r>
  </si>
  <si>
    <r>
      <rPr>
        <b/>
        <sz val="10"/>
        <rFont val="Arial"/>
        <family val="2"/>
      </rPr>
      <t xml:space="preserve">OPC-CCSS: </t>
    </r>
    <r>
      <rPr>
        <sz val="10"/>
        <rFont val="Arial"/>
        <family val="2"/>
      </rPr>
      <t xml:space="preserve">¿Qué tipo de servicio es el que aumenta para el 2023?
</t>
    </r>
    <r>
      <rPr>
        <b/>
        <sz val="10"/>
        <rFont val="Arial"/>
        <family val="2"/>
      </rPr>
      <t>JUPEMA</t>
    </r>
    <r>
      <rPr>
        <sz val="10"/>
        <rFont val="Arial"/>
        <family val="2"/>
      </rPr>
      <t>: Valorar el incremento en la partida: Servicios de gestión y apoyo. BCCR</t>
    </r>
  </si>
  <si>
    <r>
      <rPr>
        <b/>
        <sz val="10"/>
        <rFont val="Arial"/>
        <family val="2"/>
      </rPr>
      <t>JUPEMA:</t>
    </r>
    <r>
      <rPr>
        <sz val="10"/>
        <rFont val="Arial"/>
        <family val="2"/>
      </rPr>
      <t xml:space="preserve"> Valorar el incremento en la partida: Servicio de desarrollo de sistemas.</t>
    </r>
  </si>
  <si>
    <r>
      <rPr>
        <b/>
        <sz val="10"/>
        <rFont val="Arial"/>
        <family val="2"/>
      </rPr>
      <t>OPC-CCSS:</t>
    </r>
    <r>
      <rPr>
        <sz val="10"/>
        <rFont val="Arial"/>
        <family val="2"/>
      </rPr>
      <t xml:space="preserve"> ¿Cuáles son los servicios profesionales que estarían contratando?
</t>
    </r>
    <r>
      <rPr>
        <b/>
        <sz val="10"/>
        <rFont val="Arial"/>
        <family val="2"/>
      </rPr>
      <t>JUPEMA:</t>
    </r>
    <r>
      <rPr>
        <sz val="10"/>
        <rFont val="Arial"/>
        <family val="2"/>
      </rPr>
      <t xml:space="preserve"> Valorar el incremento en la partida: Otros servicios de gestión y apoyo.</t>
    </r>
  </si>
  <si>
    <r>
      <rPr>
        <b/>
        <sz val="10"/>
        <rFont val="Arial"/>
        <family val="2"/>
      </rPr>
      <t>JUPEMA:</t>
    </r>
    <r>
      <rPr>
        <sz val="10"/>
        <rFont val="Arial"/>
        <family val="2"/>
      </rPr>
      <t xml:space="preserve"> Valorar el incremento en la partida: Bienes intangibles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</si>
</sst>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1" formatCode="_-* #,##0_-;\-* #,##0_-;_-* &quot;-&quot;_-;_-@_-"/>
    <numFmt numFmtId="43" formatCode="_-* #,##0.00_-;\-* #,##0.00_-;_-* &quot;-&quot;??_-;_-@_-"/>
    <numFmt numFmtId="164" formatCode="&quot;¢&quot;#,##0.00_);[Red]\(&quot;¢&quot;#,##0.00\)"/>
    <numFmt numFmtId="165" formatCode="00\-00"/>
    <numFmt numFmtId="166" formatCode="&quot;¢&quot;#,##0_);[Red]\(&quot;¢&quot;#,##0\)"/>
  </numFmts>
  <fonts count="12" x14ac:knownFonts="1">
    <font>
      <sz val="10"/>
      <name val="Arial"/>
      <family val="2"/>
    </font>
    <font>
      <sz val="11"/>
      <color theme="1"/>
      <name val="Calibri"/>
      <family val="2"/>
      <scheme val="minor"/>
    </font>
    <font>
      <sz val="10"/>
      <name val="Arial"/>
      <family val="2"/>
    </font>
    <font>
      <sz val="12"/>
      <name val="Arial"/>
      <family val="2"/>
    </font>
    <font>
      <sz val="9"/>
      <name val="Arial"/>
      <family val="2"/>
    </font>
    <font>
      <b/>
      <sz val="14"/>
      <name val="Arial"/>
      <family val="2"/>
    </font>
    <font>
      <sz val="10"/>
      <color indexed="10"/>
      <name val="Arial"/>
      <family val="2"/>
    </font>
    <font>
      <i/>
      <sz val="10"/>
      <name val="Arial"/>
      <family val="2"/>
    </font>
    <font>
      <sz val="10"/>
      <name val="Franklin Gothic Book"/>
      <family val="2"/>
    </font>
    <font>
      <b/>
      <sz val="16"/>
      <name val="Arial"/>
      <family val="2"/>
    </font>
    <font>
      <sz val="10"/>
      <name val="Arial"/>
      <family val="2"/>
    </font>
    <font>
      <b/>
      <sz val="10"/>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5">
    <border>
      <left/>
      <right/>
      <top/>
      <bottom/>
      <diagonal/>
    </border>
    <border>
      <left style="thick">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43">
    <xf numFmtId="0" fontId="0" fillId="0" borderId="0"/>
    <xf numFmtId="9" fontId="2" fillId="0" borderId="0" applyFont="0" applyFill="0" applyBorder="0" applyAlignment="0" applyProtection="0"/>
    <xf numFmtId="0" fontId="10" fillId="0" borderId="0"/>
    <xf numFmtId="0" fontId="2" fillId="0" borderId="0"/>
    <xf numFmtId="0" fontId="2" fillId="0" borderId="0"/>
    <xf numFmtId="0" fontId="2" fillId="0" borderId="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50">
    <xf numFmtId="0" fontId="0" fillId="0" borderId="0" xfId="0"/>
    <xf numFmtId="0" fontId="3" fillId="0" borderId="0" xfId="0" applyFont="1" applyAlignment="1">
      <alignment horizontal="center"/>
    </xf>
    <xf numFmtId="0" fontId="3" fillId="0" borderId="0" xfId="0" applyFont="1"/>
    <xf numFmtId="0" fontId="2" fillId="0" borderId="0" xfId="0" applyFont="1"/>
    <xf numFmtId="0" fontId="5" fillId="0" borderId="0" xfId="0" applyFont="1" applyAlignment="1">
      <alignment horizontal="center" vertical="center"/>
    </xf>
    <xf numFmtId="0" fontId="5" fillId="0" borderId="0" xfId="0" applyFont="1" applyAlignment="1">
      <alignment horizontal="centerContinuous" vertical="center" wrapText="1"/>
    </xf>
    <xf numFmtId="164" fontId="5" fillId="0" borderId="0" xfId="0" applyNumberFormat="1" applyFont="1" applyAlignment="1">
      <alignment horizontal="centerContinuous" vertical="center" wrapText="1"/>
    </xf>
    <xf numFmtId="0" fontId="2" fillId="0" borderId="0" xfId="0" applyFont="1" applyAlignment="1">
      <alignment horizontal="center" vertical="top"/>
    </xf>
    <xf numFmtId="0" fontId="2" fillId="0" borderId="0" xfId="0" applyFont="1" applyAlignment="1">
      <alignment vertical="top" wrapText="1"/>
    </xf>
    <xf numFmtId="0" fontId="6" fillId="0" borderId="0" xfId="0" applyFont="1" applyAlignment="1">
      <alignment vertical="top" wrapText="1"/>
    </xf>
    <xf numFmtId="0" fontId="6" fillId="0" borderId="0" xfId="0" applyFont="1"/>
    <xf numFmtId="4" fontId="2" fillId="0" borderId="0" xfId="0" applyNumberFormat="1" applyFont="1" applyAlignment="1">
      <alignment vertical="top" wrapText="1"/>
    </xf>
    <xf numFmtId="10" fontId="2" fillId="0" borderId="0" xfId="1" applyNumberFormat="1" applyFont="1"/>
    <xf numFmtId="0" fontId="7" fillId="0" borderId="0" xfId="0" applyFont="1" applyAlignment="1">
      <alignment vertical="top" wrapText="1"/>
    </xf>
    <xf numFmtId="0" fontId="0" fillId="0" borderId="0" xfId="0" applyFont="1" applyAlignment="1">
      <alignment vertical="top" wrapText="1"/>
    </xf>
    <xf numFmtId="3" fontId="2" fillId="0" borderId="0" xfId="0" applyNumberFormat="1" applyFont="1" applyAlignment="1">
      <alignment vertical="top" wrapText="1"/>
    </xf>
    <xf numFmtId="166" fontId="3" fillId="0" borderId="0" xfId="0" applyNumberFormat="1" applyFont="1"/>
    <xf numFmtId="166" fontId="5" fillId="0" borderId="0" xfId="0" applyNumberFormat="1" applyFont="1" applyAlignment="1">
      <alignment horizontal="centerContinuous" vertical="center" wrapText="1"/>
    </xf>
    <xf numFmtId="166" fontId="2" fillId="0" borderId="0" xfId="0" applyNumberFormat="1" applyFont="1" applyAlignment="1">
      <alignment vertical="top"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166" fontId="11" fillId="5"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2" borderId="2" xfId="0" applyFont="1" applyFill="1" applyBorder="1" applyAlignment="1" applyProtection="1">
      <alignment horizontal="center" vertical="center" wrapText="1"/>
      <protection locked="0"/>
    </xf>
    <xf numFmtId="49" fontId="11" fillId="4" borderId="3" xfId="0" applyNumberFormat="1" applyFont="1" applyFill="1" applyBorder="1" applyAlignment="1" applyProtection="1">
      <alignment horizontal="center" vertical="center"/>
      <protection hidden="1"/>
    </xf>
    <xf numFmtId="0" fontId="11" fillId="4" borderId="3" xfId="0" applyFont="1" applyFill="1" applyBorder="1" applyAlignment="1" applyProtection="1">
      <alignment horizontal="center" vertical="center" wrapText="1"/>
      <protection hidden="1"/>
    </xf>
    <xf numFmtId="7" fontId="11" fillId="4" borderId="3" xfId="0" applyNumberFormat="1" applyFont="1" applyFill="1" applyBorder="1" applyAlignment="1" applyProtection="1">
      <alignment horizontal="right" vertical="center" wrapText="1"/>
      <protection hidden="1"/>
    </xf>
    <xf numFmtId="10" fontId="11" fillId="4" borderId="3" xfId="1" applyNumberFormat="1" applyFont="1" applyFill="1" applyBorder="1" applyAlignment="1" applyProtection="1">
      <alignment horizontal="center" vertical="center" wrapText="1"/>
      <protection hidden="1"/>
    </xf>
    <xf numFmtId="10" fontId="11" fillId="4" borderId="3" xfId="1" applyNumberFormat="1"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hidden="1"/>
    </xf>
    <xf numFmtId="0" fontId="0" fillId="0" borderId="4" xfId="0" applyFont="1" applyBorder="1" applyAlignment="1" applyProtection="1">
      <alignment vertical="center" wrapText="1"/>
      <protection hidden="1"/>
    </xf>
    <xf numFmtId="7" fontId="0" fillId="0" borderId="4" xfId="0" applyNumberFormat="1" applyFont="1" applyBorder="1" applyAlignment="1" applyProtection="1">
      <alignment vertical="center" wrapText="1"/>
      <protection hidden="1"/>
    </xf>
    <xf numFmtId="10" fontId="0" fillId="0" borderId="4" xfId="1" applyNumberFormat="1" applyFont="1" applyBorder="1" applyAlignment="1" applyProtection="1">
      <alignment horizontal="center" vertical="center" wrapText="1"/>
      <protection hidden="1"/>
    </xf>
    <xf numFmtId="10" fontId="0" fillId="0" borderId="4" xfId="1" applyNumberFormat="1" applyFont="1" applyBorder="1" applyAlignment="1" applyProtection="1">
      <alignment horizontal="center" vertical="center" wrapText="1"/>
      <protection locked="0"/>
    </xf>
    <xf numFmtId="49" fontId="11" fillId="4" borderId="4" xfId="0" applyNumberFormat="1" applyFont="1" applyFill="1" applyBorder="1" applyAlignment="1" applyProtection="1">
      <alignment horizontal="center" vertical="center"/>
      <protection hidden="1"/>
    </xf>
    <xf numFmtId="0" fontId="11" fillId="4" borderId="4" xfId="0" applyFont="1" applyFill="1" applyBorder="1" applyAlignment="1" applyProtection="1">
      <alignment horizontal="center" vertical="center" wrapText="1"/>
      <protection hidden="1"/>
    </xf>
    <xf numFmtId="7" fontId="11" fillId="4" borderId="4" xfId="0" applyNumberFormat="1" applyFont="1" applyFill="1" applyBorder="1" applyAlignment="1" applyProtection="1">
      <alignment horizontal="right" vertical="center" wrapText="1"/>
      <protection hidden="1"/>
    </xf>
    <xf numFmtId="10" fontId="11" fillId="4" borderId="4" xfId="1" applyNumberFormat="1" applyFont="1" applyFill="1" applyBorder="1" applyAlignment="1" applyProtection="1">
      <alignment horizontal="center" vertical="center" wrapText="1"/>
      <protection hidden="1"/>
    </xf>
    <xf numFmtId="10" fontId="11" fillId="4" borderId="4" xfId="1" applyNumberFormat="1" applyFont="1" applyFill="1" applyBorder="1" applyAlignment="1" applyProtection="1">
      <alignment horizontal="center" vertical="center" wrapText="1"/>
      <protection locked="0"/>
    </xf>
    <xf numFmtId="165" fontId="0" fillId="0" borderId="4" xfId="0" applyNumberFormat="1" applyFont="1" applyFill="1" applyBorder="1" applyAlignment="1" applyProtection="1">
      <alignment horizontal="center" vertical="center" wrapText="1"/>
      <protection hidden="1"/>
    </xf>
    <xf numFmtId="0" fontId="0" fillId="0" borderId="4" xfId="0" applyFont="1" applyFill="1" applyBorder="1" applyAlignment="1" applyProtection="1">
      <alignment vertical="center" wrapText="1"/>
      <protection hidden="1"/>
    </xf>
    <xf numFmtId="165" fontId="0" fillId="0" borderId="4" xfId="0" applyNumberFormat="1" applyFont="1" applyBorder="1" applyAlignment="1" applyProtection="1">
      <alignment horizontal="center" vertical="center" wrapText="1"/>
      <protection hidden="1"/>
    </xf>
    <xf numFmtId="7" fontId="0" fillId="0" borderId="4" xfId="0" applyNumberFormat="1" applyFont="1" applyFill="1" applyBorder="1" applyAlignment="1" applyProtection="1">
      <alignment vertical="center" wrapText="1"/>
      <protection hidden="1"/>
    </xf>
    <xf numFmtId="0" fontId="0" fillId="4" borderId="4" xfId="0" applyFont="1" applyFill="1" applyBorder="1" applyAlignment="1" applyProtection="1">
      <alignment horizontal="left" vertical="center" wrapText="1"/>
      <protection hidden="1"/>
    </xf>
    <xf numFmtId="0" fontId="11" fillId="2" borderId="2" xfId="2" applyFont="1" applyFill="1" applyBorder="1" applyAlignment="1">
      <alignment horizontal="center" vertical="center" wrapText="1"/>
    </xf>
    <xf numFmtId="0" fontId="11" fillId="6" borderId="2" xfId="2" applyFont="1" applyFill="1" applyBorder="1" applyAlignment="1">
      <alignment horizontal="center" vertical="center" wrapText="1"/>
    </xf>
    <xf numFmtId="10" fontId="0" fillId="0" borderId="4" xfId="1" applyNumberFormat="1" applyFont="1" applyBorder="1" applyAlignment="1" applyProtection="1">
      <alignment horizontal="left" vertical="center" wrapText="1"/>
      <protection locked="0"/>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xf>
  </cellXfs>
  <cellStyles count="43">
    <cellStyle name="Millares [0] 2" xfId="10" xr:uid="{CF3E84FD-5355-4F3F-8AA0-9B294E057F60}"/>
    <cellStyle name="Millares [0] 2 2" xfId="28" xr:uid="{E261B7DE-57A4-4DBA-BF72-C06CC3D333C9}"/>
    <cellStyle name="Millares [0] 3" xfId="6" xr:uid="{1D29C9E5-17E3-42F4-8E03-5DC3F14F943E}"/>
    <cellStyle name="Millares 10" xfId="20" xr:uid="{2B5B42AF-BA27-4C66-B929-5551204D6023}"/>
    <cellStyle name="Millares 10 2" xfId="38" xr:uid="{97E6C093-184C-4734-A918-EFB335C879E4}"/>
    <cellStyle name="Millares 11" xfId="21" xr:uid="{679274A3-3995-4767-A936-79F0CF118700}"/>
    <cellStyle name="Millares 11 2" xfId="39" xr:uid="{D1890AAD-FC01-4B89-8320-B3E97C2E9AF5}"/>
    <cellStyle name="Millares 12" xfId="22" xr:uid="{6C4C3A99-560B-4738-B7A6-411464369A09}"/>
    <cellStyle name="Millares 12 2" xfId="40" xr:uid="{02B37594-4018-4B59-9D10-412B5463A87F}"/>
    <cellStyle name="Millares 13" xfId="23" xr:uid="{F17B3181-9064-45FC-B42F-5F0FC4C8CB72}"/>
    <cellStyle name="Millares 13 2" xfId="41" xr:uid="{B2E01FAD-824B-449B-BEC1-382D7D51A701}"/>
    <cellStyle name="Millares 2" xfId="9" xr:uid="{371E2DED-157B-4FD6-B297-1785D12D139A}"/>
    <cellStyle name="Millares 2 2" xfId="27" xr:uid="{57E7677F-A3EE-47F4-AD39-2BF49FB84428}"/>
    <cellStyle name="Millares 3" xfId="14" xr:uid="{26781627-D953-4A06-8738-56C68C67DD07}"/>
    <cellStyle name="Millares 3 2" xfId="32" xr:uid="{087BDD7C-B86B-4051-8218-71C46895B7CF}"/>
    <cellStyle name="Millares 4" xfId="17" xr:uid="{D9B200B6-3BF5-4A27-B720-1833D8697CAC}"/>
    <cellStyle name="Millares 4 2" xfId="35" xr:uid="{5A11DD44-6E9D-42C5-A664-45B6DFA60FC1}"/>
    <cellStyle name="Millares 5" xfId="16" xr:uid="{9FC2E4DF-5930-447C-B900-F79AE54834C6}"/>
    <cellStyle name="Millares 5 2" xfId="34" xr:uid="{2EF6C673-57A5-4994-834B-2505407C239A}"/>
    <cellStyle name="Millares 6" xfId="19" xr:uid="{368668B1-1BE8-4D74-850B-241E614C4911}"/>
    <cellStyle name="Millares 6 2" xfId="37" xr:uid="{9D3EF4B4-773E-4B2F-896D-4CBB2C2D27A6}"/>
    <cellStyle name="Millares 7" xfId="18" xr:uid="{622456B0-28CA-4CD0-B573-581CFAE0C51D}"/>
    <cellStyle name="Millares 7 2" xfId="36" xr:uid="{AB244E1B-B483-41E8-9824-7F94A4E8372E}"/>
    <cellStyle name="Millares 8" xfId="13" xr:uid="{93B1B9D7-FBD3-4732-A03F-CE1C19F64BC9}"/>
    <cellStyle name="Millares 8 2" xfId="31" xr:uid="{1F52EAF7-BB46-4B45-A646-F89572766566}"/>
    <cellStyle name="Millares 9" xfId="15" xr:uid="{551B4957-97F9-4F69-8751-AFB80D5D9376}"/>
    <cellStyle name="Millares 9 2" xfId="33" xr:uid="{A847A9DF-251A-48E2-850E-79575D8E7A2E}"/>
    <cellStyle name="Normal" xfId="0" builtinId="0"/>
    <cellStyle name="Normal 2" xfId="3" xr:uid="{FCB2B833-7937-4F8F-9783-8867971F2202}"/>
    <cellStyle name="Normal 2 3" xfId="4" xr:uid="{C71FD356-DD87-456E-AA24-D1118F7ECD3B}"/>
    <cellStyle name="Normal 2 8 3 4 2 3 2 2" xfId="7" xr:uid="{5B1957D6-F071-4A33-985A-2094A6886435}"/>
    <cellStyle name="Normal 2 8 3 4 2 3 2 2 2" xfId="11" xr:uid="{515D00CA-FE6D-40C7-8A3F-78F8E03EF4BF}"/>
    <cellStyle name="Normal 2 8 3 4 2 3 2 2 2 2" xfId="29" xr:uid="{E70FEF17-E04F-478A-8338-2CB875541DBD}"/>
    <cellStyle name="Normal 2 8 3 4 2 3 2 2 3" xfId="25" xr:uid="{422035B3-13A8-4188-BCD7-20895010C3D5}"/>
    <cellStyle name="Normal 2 8 3 4 2 3 2 2 4" xfId="8" xr:uid="{F1D649F6-B3E1-4082-85A6-5EA628C90B9B}"/>
    <cellStyle name="Normal 2 8 3 4 2 3 2 2 4 2" xfId="12" xr:uid="{A4B8118D-5BF6-464E-907B-745894079F2C}"/>
    <cellStyle name="Normal 2 8 3 4 2 3 2 2 4 2 2" xfId="30" xr:uid="{52FE2697-9C66-423F-B1A9-67A788272BC7}"/>
    <cellStyle name="Normal 2 8 3 4 2 3 2 2 4 3" xfId="26" xr:uid="{0CC3FCFD-20C6-4256-BD3E-F27B714C6858}"/>
    <cellStyle name="Normal 3" xfId="5" xr:uid="{AF52E813-DCE0-4029-A8FA-3781F45EE783}"/>
    <cellStyle name="Normal 4" xfId="24" xr:uid="{3FBEB0CE-CF59-4815-87B0-E6F6B91B86B6}"/>
    <cellStyle name="Normal 4 2" xfId="42" xr:uid="{3BB2F9A7-22BC-4B4D-BB97-17ADB9224015}"/>
    <cellStyle name="Normal 5" xfId="2" xr:uid="{AA0EEBEA-E774-4996-901C-A0904505210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2960688</xdr:colOff>
      <xdr:row>0</xdr:row>
      <xdr:rowOff>0</xdr:rowOff>
    </xdr:from>
    <xdr:to>
      <xdr:col>10</xdr:col>
      <xdr:colOff>636588</xdr:colOff>
      <xdr:row>3</xdr:row>
      <xdr:rowOff>3016</xdr:rowOff>
    </xdr:to>
    <xdr:pic>
      <xdr:nvPicPr>
        <xdr:cNvPr id="4" name="Imagen 3">
          <a:extLst>
            <a:ext uri="{FF2B5EF4-FFF2-40B4-BE49-F238E27FC236}">
              <a16:creationId xmlns:a16="http://schemas.microsoft.com/office/drawing/2014/main" id="{80F5F9E4-714D-4805-8F8B-3A72048AE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69063" y="0"/>
          <a:ext cx="1739900" cy="8126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K89"/>
  <sheetViews>
    <sheetView showGridLines="0" tabSelected="1" topLeftCell="B1" zoomScale="80" zoomScaleNormal="80" workbookViewId="0">
      <pane xSplit="2" ySplit="5" topLeftCell="F6" activePane="bottomRight" state="frozen"/>
      <selection activeCell="B1" sqref="B1"/>
      <selection pane="topRight" activeCell="D1" sqref="D1"/>
      <selection pane="bottomLeft" activeCell="B6" sqref="B6"/>
      <selection pane="bottomRight" activeCell="I89" sqref="I89"/>
    </sheetView>
  </sheetViews>
  <sheetFormatPr baseColWidth="10" defaultColWidth="11.453125" defaultRowHeight="12.5" outlineLevelRow="1" x14ac:dyDescent="0.25"/>
  <cols>
    <col min="1" max="1" width="3.453125" style="3" customWidth="1"/>
    <col min="2" max="2" width="8.81640625" style="7" customWidth="1"/>
    <col min="3" max="3" width="39.453125" style="8" customWidth="1"/>
    <col min="4" max="4" width="64.1796875" style="8" customWidth="1"/>
    <col min="5" max="5" width="17.453125" style="18" customWidth="1"/>
    <col min="6" max="6" width="20.1796875" style="8" bestFit="1" customWidth="1"/>
    <col min="7" max="7" width="15.453125" style="8" customWidth="1"/>
    <col min="8" max="8" width="14.1796875" style="3" customWidth="1"/>
    <col min="9" max="9" width="48.7265625" style="3" customWidth="1"/>
    <col min="10" max="10" width="58.1796875" style="3" customWidth="1"/>
    <col min="11" max="11" width="17.6328125" style="3" customWidth="1"/>
    <col min="12" max="16384" width="11.453125" style="3"/>
  </cols>
  <sheetData>
    <row r="1" spans="2:11" s="2" customFormat="1" ht="15.5" x14ac:dyDescent="0.35">
      <c r="B1" s="1"/>
      <c r="E1" s="16"/>
    </row>
    <row r="2" spans="2:11" s="2" customFormat="1" ht="35.5" customHeight="1" x14ac:dyDescent="0.35">
      <c r="B2" s="47" t="s">
        <v>248</v>
      </c>
      <c r="C2" s="48"/>
      <c r="D2" s="48"/>
      <c r="E2" s="48"/>
      <c r="F2" s="48"/>
      <c r="G2" s="48"/>
      <c r="H2" s="48"/>
    </row>
    <row r="3" spans="2:11" x14ac:dyDescent="0.25">
      <c r="B3" s="49" t="s">
        <v>200</v>
      </c>
      <c r="C3" s="49"/>
      <c r="D3" s="49"/>
      <c r="E3" s="49"/>
      <c r="F3" s="49"/>
      <c r="G3" s="49"/>
      <c r="H3" s="49"/>
    </row>
    <row r="4" spans="2:11" ht="7.5" customHeight="1" thickBot="1" x14ac:dyDescent="0.3">
      <c r="B4" s="4"/>
      <c r="C4" s="5"/>
      <c r="D4" s="5"/>
      <c r="E4" s="17"/>
      <c r="F4" s="6"/>
      <c r="G4" s="6"/>
    </row>
    <row r="5" spans="2:11" ht="43.5" customHeight="1" thickTop="1" thickBot="1" x14ac:dyDescent="0.3">
      <c r="B5" s="19" t="s">
        <v>0</v>
      </c>
      <c r="C5" s="20" t="s">
        <v>1</v>
      </c>
      <c r="D5" s="20" t="s">
        <v>2</v>
      </c>
      <c r="E5" s="21" t="s">
        <v>223</v>
      </c>
      <c r="F5" s="22" t="s">
        <v>224</v>
      </c>
      <c r="G5" s="20" t="s">
        <v>3</v>
      </c>
      <c r="H5" s="20" t="s">
        <v>4</v>
      </c>
      <c r="I5" s="23" t="s">
        <v>222</v>
      </c>
      <c r="J5" s="44" t="s">
        <v>241</v>
      </c>
      <c r="K5" s="45" t="s">
        <v>242</v>
      </c>
    </row>
    <row r="6" spans="2:11" ht="20.5" customHeight="1" thickTop="1" x14ac:dyDescent="0.25">
      <c r="B6" s="24" t="s">
        <v>5</v>
      </c>
      <c r="C6" s="25" t="s">
        <v>6</v>
      </c>
      <c r="D6" s="25"/>
      <c r="E6" s="26">
        <f>SUM(E7:E24)</f>
        <v>3134545308.7200007</v>
      </c>
      <c r="F6" s="26">
        <f>SUM(F7:F24)</f>
        <v>3127192374.480001</v>
      </c>
      <c r="G6" s="26">
        <f>SUM(G7:G24)</f>
        <v>7352934.2400000505</v>
      </c>
      <c r="H6" s="27">
        <f>+E6/F6-1</f>
        <v>2.3512893866091122E-3</v>
      </c>
      <c r="I6" s="28"/>
      <c r="J6" s="28"/>
      <c r="K6" s="26">
        <f>SUM(K7:K24)</f>
        <v>3134545308.7200007</v>
      </c>
    </row>
    <row r="7" spans="2:11" ht="108.5" customHeight="1" outlineLevel="1" x14ac:dyDescent="0.25">
      <c r="B7" s="29" t="s">
        <v>7</v>
      </c>
      <c r="C7" s="30" t="s">
        <v>8</v>
      </c>
      <c r="D7" s="30" t="s">
        <v>9</v>
      </c>
      <c r="E7" s="31">
        <v>2001907323.96</v>
      </c>
      <c r="F7" s="31">
        <v>1982434282.8</v>
      </c>
      <c r="G7" s="31">
        <f>+E7-F7</f>
        <v>19473041.160000086</v>
      </c>
      <c r="H7" s="32">
        <f>+E7/F7-1</f>
        <v>9.822792780044276E-3</v>
      </c>
      <c r="I7" s="46" t="s">
        <v>250</v>
      </c>
      <c r="J7" s="46" t="s">
        <v>249</v>
      </c>
      <c r="K7" s="31">
        <v>2001907323.96</v>
      </c>
    </row>
    <row r="8" spans="2:11" ht="54.5" customHeight="1" outlineLevel="1" x14ac:dyDescent="0.25">
      <c r="B8" s="29" t="s">
        <v>10</v>
      </c>
      <c r="C8" s="30" t="s">
        <v>11</v>
      </c>
      <c r="D8" s="30" t="s">
        <v>12</v>
      </c>
      <c r="E8" s="31">
        <v>2400000</v>
      </c>
      <c r="F8" s="31">
        <v>2400000</v>
      </c>
      <c r="G8" s="31">
        <f t="shared" ref="G8:G24" si="0">+E8-F8</f>
        <v>0</v>
      </c>
      <c r="H8" s="32">
        <f t="shared" ref="H8:H24" si="1">+E8/F8-1</f>
        <v>0</v>
      </c>
      <c r="I8" s="33"/>
      <c r="J8" s="33"/>
      <c r="K8" s="31">
        <v>2400000</v>
      </c>
    </row>
    <row r="9" spans="2:11" ht="53.5" customHeight="1" outlineLevel="1" x14ac:dyDescent="0.25">
      <c r="B9" s="29" t="s">
        <v>13</v>
      </c>
      <c r="C9" s="30" t="s">
        <v>14</v>
      </c>
      <c r="D9" s="30" t="s">
        <v>15</v>
      </c>
      <c r="E9" s="31">
        <v>31500000</v>
      </c>
      <c r="F9" s="31">
        <v>31500000</v>
      </c>
      <c r="G9" s="31">
        <f t="shared" si="0"/>
        <v>0</v>
      </c>
      <c r="H9" s="32">
        <f t="shared" si="1"/>
        <v>0</v>
      </c>
      <c r="I9" s="33"/>
      <c r="J9" s="33"/>
      <c r="K9" s="31">
        <v>31500000</v>
      </c>
    </row>
    <row r="10" spans="2:11" ht="75" outlineLevel="1" x14ac:dyDescent="0.25">
      <c r="B10" s="29" t="s">
        <v>16</v>
      </c>
      <c r="C10" s="30" t="s">
        <v>17</v>
      </c>
      <c r="D10" s="30" t="s">
        <v>18</v>
      </c>
      <c r="E10" s="31">
        <v>0</v>
      </c>
      <c r="F10" s="31">
        <v>0</v>
      </c>
      <c r="G10" s="31">
        <f t="shared" si="0"/>
        <v>0</v>
      </c>
      <c r="H10" s="32">
        <v>0</v>
      </c>
      <c r="I10" s="33"/>
      <c r="J10" s="33"/>
      <c r="K10" s="31">
        <v>0</v>
      </c>
    </row>
    <row r="11" spans="2:11" ht="37.5" outlineLevel="1" x14ac:dyDescent="0.25">
      <c r="B11" s="29" t="s">
        <v>19</v>
      </c>
      <c r="C11" s="30" t="s">
        <v>20</v>
      </c>
      <c r="D11" s="30" t="s">
        <v>225</v>
      </c>
      <c r="E11" s="31">
        <v>92903979.840000004</v>
      </c>
      <c r="F11" s="31">
        <v>107809025.88</v>
      </c>
      <c r="G11" s="31">
        <f t="shared" si="0"/>
        <v>-14905046.039999992</v>
      </c>
      <c r="H11" s="32">
        <f t="shared" si="1"/>
        <v>-0.13825415746349934</v>
      </c>
      <c r="I11" s="33"/>
      <c r="J11" s="33"/>
      <c r="K11" s="31">
        <v>92903979.840000004</v>
      </c>
    </row>
    <row r="12" spans="2:11" ht="25" outlineLevel="1" x14ac:dyDescent="0.25">
      <c r="B12" s="29" t="s">
        <v>21</v>
      </c>
      <c r="C12" s="30" t="s">
        <v>22</v>
      </c>
      <c r="D12" s="30" t="s">
        <v>226</v>
      </c>
      <c r="E12" s="31">
        <v>45871506.960000001</v>
      </c>
      <c r="F12" s="31">
        <v>44535446.159999996</v>
      </c>
      <c r="G12" s="31">
        <f t="shared" si="0"/>
        <v>1336060.8000000045</v>
      </c>
      <c r="H12" s="32">
        <f t="shared" si="1"/>
        <v>2.999994196083744E-2</v>
      </c>
      <c r="I12" s="33"/>
      <c r="J12" s="33"/>
      <c r="K12" s="31">
        <v>45871506.960000001</v>
      </c>
    </row>
    <row r="13" spans="2:11" ht="37.5" outlineLevel="1" x14ac:dyDescent="0.25">
      <c r="B13" s="29" t="s">
        <v>23</v>
      </c>
      <c r="C13" s="30" t="s">
        <v>24</v>
      </c>
      <c r="D13" s="30" t="s">
        <v>227</v>
      </c>
      <c r="E13" s="31">
        <v>186740899.31999999</v>
      </c>
      <c r="F13" s="31">
        <v>186522296.40000001</v>
      </c>
      <c r="G13" s="31">
        <f t="shared" si="0"/>
        <v>218602.91999998689</v>
      </c>
      <c r="H13" s="32">
        <f t="shared" si="1"/>
        <v>1.1719935054370634E-3</v>
      </c>
      <c r="I13" s="33"/>
      <c r="J13" s="33"/>
      <c r="K13" s="31">
        <v>186740899.31999999</v>
      </c>
    </row>
    <row r="14" spans="2:11" ht="50" outlineLevel="1" x14ac:dyDescent="0.25">
      <c r="B14" s="29" t="s">
        <v>25</v>
      </c>
      <c r="C14" s="30" t="s">
        <v>26</v>
      </c>
      <c r="D14" s="30" t="s">
        <v>228</v>
      </c>
      <c r="E14" s="31">
        <v>21216443.52</v>
      </c>
      <c r="F14" s="31">
        <v>24320268.84</v>
      </c>
      <c r="G14" s="31">
        <f t="shared" si="0"/>
        <v>-3103825.3200000003</v>
      </c>
      <c r="H14" s="32">
        <f t="shared" si="1"/>
        <v>-0.12762298560183183</v>
      </c>
      <c r="I14" s="33"/>
      <c r="J14" s="33"/>
      <c r="K14" s="31">
        <v>21216443.52</v>
      </c>
    </row>
    <row r="15" spans="2:11" ht="50" outlineLevel="1" x14ac:dyDescent="0.25">
      <c r="B15" s="29" t="s">
        <v>27</v>
      </c>
      <c r="C15" s="30" t="s">
        <v>28</v>
      </c>
      <c r="D15" s="30" t="s">
        <v>229</v>
      </c>
      <c r="E15" s="31">
        <v>39854159.039999999</v>
      </c>
      <c r="F15" s="31">
        <v>41169429.840000004</v>
      </c>
      <c r="G15" s="31">
        <f t="shared" si="0"/>
        <v>-1315270.8000000045</v>
      </c>
      <c r="H15" s="32">
        <f t="shared" si="1"/>
        <v>-3.1947753590750305E-2</v>
      </c>
      <c r="I15" s="33"/>
      <c r="J15" s="33"/>
      <c r="K15" s="31">
        <v>39854159.039999999</v>
      </c>
    </row>
    <row r="16" spans="2:11" ht="100" outlineLevel="1" x14ac:dyDescent="0.25">
      <c r="B16" s="29" t="s">
        <v>29</v>
      </c>
      <c r="C16" s="30" t="s">
        <v>30</v>
      </c>
      <c r="D16" s="30" t="s">
        <v>31</v>
      </c>
      <c r="E16" s="31">
        <v>207282631.31999999</v>
      </c>
      <c r="F16" s="31">
        <v>207039831.96000004</v>
      </c>
      <c r="G16" s="31">
        <f t="shared" si="0"/>
        <v>242799.3599999547</v>
      </c>
      <c r="H16" s="32">
        <f t="shared" si="1"/>
        <v>1.1727181079188576E-3</v>
      </c>
      <c r="I16" s="33"/>
      <c r="J16" s="33"/>
      <c r="K16" s="31">
        <v>207282631.31999999</v>
      </c>
    </row>
    <row r="17" spans="2:11" ht="50" outlineLevel="1" x14ac:dyDescent="0.25">
      <c r="B17" s="29" t="s">
        <v>32</v>
      </c>
      <c r="C17" s="30" t="s">
        <v>33</v>
      </c>
      <c r="D17" s="30" t="s">
        <v>230</v>
      </c>
      <c r="E17" s="31">
        <v>11204466.84</v>
      </c>
      <c r="F17" s="31">
        <v>11191342.32</v>
      </c>
      <c r="G17" s="31">
        <f t="shared" si="0"/>
        <v>13124.519999999553</v>
      </c>
      <c r="H17" s="32">
        <f t="shared" si="1"/>
        <v>1.1727386782320881E-3</v>
      </c>
      <c r="I17" s="33"/>
      <c r="J17" s="33"/>
      <c r="K17" s="31">
        <v>11204466.84</v>
      </c>
    </row>
    <row r="18" spans="2:11" ht="37.5" outlineLevel="1" x14ac:dyDescent="0.25">
      <c r="B18" s="29" t="s">
        <v>34</v>
      </c>
      <c r="C18" s="30" t="s">
        <v>35</v>
      </c>
      <c r="D18" s="30" t="s">
        <v>231</v>
      </c>
      <c r="E18" s="31">
        <v>33613399.920000002</v>
      </c>
      <c r="F18" s="31">
        <v>33574026.840000004</v>
      </c>
      <c r="G18" s="31">
        <f t="shared" si="0"/>
        <v>39373.079999998212</v>
      </c>
      <c r="H18" s="32">
        <f t="shared" si="1"/>
        <v>1.1727243856578529E-3</v>
      </c>
      <c r="I18" s="33"/>
      <c r="J18" s="33"/>
      <c r="K18" s="31">
        <v>33613399.920000002</v>
      </c>
    </row>
    <row r="19" spans="2:11" ht="37.5" outlineLevel="1" x14ac:dyDescent="0.25">
      <c r="B19" s="29" t="s">
        <v>36</v>
      </c>
      <c r="C19" s="30" t="s">
        <v>37</v>
      </c>
      <c r="D19" s="30" t="s">
        <v>232</v>
      </c>
      <c r="E19" s="31">
        <v>112044666.48</v>
      </c>
      <c r="F19" s="31">
        <v>111913422.83999999</v>
      </c>
      <c r="G19" s="31">
        <f t="shared" si="0"/>
        <v>131243.6400000155</v>
      </c>
      <c r="H19" s="32">
        <f t="shared" si="1"/>
        <v>1.17272474265806E-3</v>
      </c>
      <c r="I19" s="33"/>
      <c r="J19" s="33"/>
      <c r="K19" s="31">
        <v>112044666.48</v>
      </c>
    </row>
    <row r="20" spans="2:11" ht="50" outlineLevel="1" x14ac:dyDescent="0.25">
      <c r="B20" s="29" t="s">
        <v>38</v>
      </c>
      <c r="C20" s="30" t="s">
        <v>39</v>
      </c>
      <c r="D20" s="30" t="s">
        <v>233</v>
      </c>
      <c r="E20" s="31">
        <v>11204466.84</v>
      </c>
      <c r="F20" s="31">
        <v>11191342.32</v>
      </c>
      <c r="G20" s="31">
        <f t="shared" si="0"/>
        <v>13124.519999999553</v>
      </c>
      <c r="H20" s="32">
        <f t="shared" si="1"/>
        <v>1.1727386782320881E-3</v>
      </c>
      <c r="I20" s="33"/>
      <c r="J20" s="33"/>
      <c r="K20" s="31">
        <v>11204466.84</v>
      </c>
    </row>
    <row r="21" spans="2:11" ht="37.5" outlineLevel="1" x14ac:dyDescent="0.25">
      <c r="B21" s="29" t="s">
        <v>40</v>
      </c>
      <c r="C21" s="30" t="s">
        <v>41</v>
      </c>
      <c r="D21" s="30" t="s">
        <v>234</v>
      </c>
      <c r="E21" s="31">
        <v>120078299.39999999</v>
      </c>
      <c r="F21" s="31">
        <v>117509093.76000001</v>
      </c>
      <c r="G21" s="31">
        <f t="shared" si="0"/>
        <v>2569205.6399999857</v>
      </c>
      <c r="H21" s="32">
        <f t="shared" si="1"/>
        <v>2.1863887787674674E-2</v>
      </c>
      <c r="I21" s="33"/>
      <c r="J21" s="33"/>
      <c r="K21" s="31">
        <v>120078299.39999999</v>
      </c>
    </row>
    <row r="22" spans="2:11" ht="75" outlineLevel="1" x14ac:dyDescent="0.25">
      <c r="B22" s="29" t="s">
        <v>42</v>
      </c>
      <c r="C22" s="30" t="s">
        <v>43</v>
      </c>
      <c r="D22" s="30" t="s">
        <v>235</v>
      </c>
      <c r="E22" s="31">
        <v>64700044.800000004</v>
      </c>
      <c r="F22" s="31">
        <v>62208828.959999993</v>
      </c>
      <c r="G22" s="31">
        <f t="shared" si="0"/>
        <v>2491215.840000011</v>
      </c>
      <c r="H22" s="32">
        <f t="shared" si="1"/>
        <v>4.0046017288025926E-2</v>
      </c>
      <c r="I22" s="33"/>
      <c r="J22" s="33"/>
      <c r="K22" s="31">
        <v>64700044.800000004</v>
      </c>
    </row>
    <row r="23" spans="2:11" ht="75" outlineLevel="1" x14ac:dyDescent="0.25">
      <c r="B23" s="29" t="s">
        <v>44</v>
      </c>
      <c r="C23" s="30" t="s">
        <v>45</v>
      </c>
      <c r="D23" s="30" t="s">
        <v>236</v>
      </c>
      <c r="E23" s="31">
        <v>33098395.919999998</v>
      </c>
      <c r="F23" s="31">
        <v>33074027.039999999</v>
      </c>
      <c r="G23" s="31">
        <f t="shared" si="0"/>
        <v>24368.879999998957</v>
      </c>
      <c r="H23" s="32">
        <f t="shared" si="1"/>
        <v>7.367980914609884E-4</v>
      </c>
      <c r="I23" s="33"/>
      <c r="J23" s="33"/>
      <c r="K23" s="31">
        <v>33098395.919999998</v>
      </c>
    </row>
    <row r="24" spans="2:11" ht="50" outlineLevel="1" x14ac:dyDescent="0.25">
      <c r="B24" s="29" t="s">
        <v>46</v>
      </c>
      <c r="C24" s="30" t="s">
        <v>47</v>
      </c>
      <c r="D24" s="30" t="s">
        <v>237</v>
      </c>
      <c r="E24" s="31">
        <v>118924624.56</v>
      </c>
      <c r="F24" s="31">
        <v>118799708.52</v>
      </c>
      <c r="G24" s="31">
        <f t="shared" si="0"/>
        <v>124916.04000000656</v>
      </c>
      <c r="H24" s="32">
        <f t="shared" si="1"/>
        <v>1.05148439803604E-3</v>
      </c>
      <c r="I24" s="33"/>
      <c r="J24" s="33"/>
      <c r="K24" s="31">
        <v>118924624.56</v>
      </c>
    </row>
    <row r="25" spans="2:11" ht="19" customHeight="1" x14ac:dyDescent="0.25">
      <c r="B25" s="34">
        <v>1</v>
      </c>
      <c r="C25" s="35" t="s">
        <v>48</v>
      </c>
      <c r="D25" s="35"/>
      <c r="E25" s="36">
        <f>SUM(E26:E54)</f>
        <v>2182573029.1700001</v>
      </c>
      <c r="F25" s="36">
        <f>SUM(F26:F54)</f>
        <v>2058517018.6799998</v>
      </c>
      <c r="G25" s="36">
        <f>SUM(G26:G54)</f>
        <v>124056010.48999995</v>
      </c>
      <c r="H25" s="37">
        <f t="shared" ref="H25:H71" si="2">+E25/F25-1</f>
        <v>6.026474853705599E-2</v>
      </c>
      <c r="I25" s="38"/>
      <c r="J25" s="38"/>
      <c r="K25" s="36">
        <f>SUM(K26:K54)</f>
        <v>2182573029.1700001</v>
      </c>
    </row>
    <row r="26" spans="2:11" ht="25" outlineLevel="1" x14ac:dyDescent="0.25">
      <c r="B26" s="39" t="s">
        <v>49</v>
      </c>
      <c r="C26" s="40" t="s">
        <v>50</v>
      </c>
      <c r="D26" s="30" t="s">
        <v>238</v>
      </c>
      <c r="E26" s="31">
        <v>0</v>
      </c>
      <c r="F26" s="31">
        <v>0</v>
      </c>
      <c r="G26" s="31">
        <f>+E26-F26</f>
        <v>0</v>
      </c>
      <c r="H26" s="32">
        <v>0</v>
      </c>
      <c r="I26" s="33"/>
      <c r="J26" s="33"/>
      <c r="K26" s="31">
        <v>0</v>
      </c>
    </row>
    <row r="27" spans="2:11" ht="37.5" outlineLevel="1" x14ac:dyDescent="0.25">
      <c r="B27" s="41" t="s">
        <v>51</v>
      </c>
      <c r="C27" s="30" t="s">
        <v>52</v>
      </c>
      <c r="D27" s="30" t="s">
        <v>53</v>
      </c>
      <c r="E27" s="31">
        <v>60000</v>
      </c>
      <c r="F27" s="31">
        <v>60000</v>
      </c>
      <c r="G27" s="31">
        <f t="shared" ref="G27:G54" si="3">+E27-F27</f>
        <v>0</v>
      </c>
      <c r="H27" s="32">
        <f t="shared" si="2"/>
        <v>0</v>
      </c>
      <c r="I27" s="33"/>
      <c r="J27" s="33"/>
      <c r="K27" s="31">
        <v>60000</v>
      </c>
    </row>
    <row r="28" spans="2:11" ht="37.5" outlineLevel="1" x14ac:dyDescent="0.25">
      <c r="B28" s="39" t="s">
        <v>54</v>
      </c>
      <c r="C28" s="40" t="s">
        <v>55</v>
      </c>
      <c r="D28" s="30" t="s">
        <v>56</v>
      </c>
      <c r="E28" s="31">
        <v>3900000</v>
      </c>
      <c r="F28" s="31">
        <v>4000000</v>
      </c>
      <c r="G28" s="31">
        <f t="shared" ref="G28" si="4">+E28-F28</f>
        <v>-100000</v>
      </c>
      <c r="H28" s="32">
        <f t="shared" ref="H28" si="5">+E28/F28-1</f>
        <v>-2.5000000000000022E-2</v>
      </c>
      <c r="I28" s="33"/>
      <c r="J28" s="33"/>
      <c r="K28" s="31">
        <v>3900000</v>
      </c>
    </row>
    <row r="29" spans="2:11" ht="51" outlineLevel="1" x14ac:dyDescent="0.25">
      <c r="B29" s="39" t="s">
        <v>201</v>
      </c>
      <c r="C29" s="40" t="s">
        <v>202</v>
      </c>
      <c r="D29" s="30" t="s">
        <v>207</v>
      </c>
      <c r="E29" s="31">
        <v>0</v>
      </c>
      <c r="F29" s="31">
        <v>0</v>
      </c>
      <c r="G29" s="31">
        <f t="shared" si="3"/>
        <v>0</v>
      </c>
      <c r="H29" s="32">
        <v>0</v>
      </c>
      <c r="I29" s="33"/>
      <c r="J29" s="33"/>
      <c r="K29" s="31">
        <v>0</v>
      </c>
    </row>
    <row r="30" spans="2:11" ht="87.5" outlineLevel="1" x14ac:dyDescent="0.25">
      <c r="B30" s="41" t="s">
        <v>57</v>
      </c>
      <c r="C30" s="30" t="s">
        <v>58</v>
      </c>
      <c r="D30" s="30" t="s">
        <v>59</v>
      </c>
      <c r="E30" s="31">
        <v>57000000</v>
      </c>
      <c r="F30" s="31">
        <v>58200000</v>
      </c>
      <c r="G30" s="31">
        <f t="shared" si="3"/>
        <v>-1200000</v>
      </c>
      <c r="H30" s="32">
        <f t="shared" si="2"/>
        <v>-2.0618556701030966E-2</v>
      </c>
      <c r="I30" s="33"/>
      <c r="J30" s="33"/>
      <c r="K30" s="31">
        <v>57000000</v>
      </c>
    </row>
    <row r="31" spans="2:11" ht="150" outlineLevel="1" x14ac:dyDescent="0.25">
      <c r="B31" s="41" t="s">
        <v>220</v>
      </c>
      <c r="C31" s="30" t="s">
        <v>60</v>
      </c>
      <c r="D31" s="30" t="s">
        <v>239</v>
      </c>
      <c r="E31" s="31">
        <v>0</v>
      </c>
      <c r="F31" s="31">
        <v>0</v>
      </c>
      <c r="G31" s="31">
        <f t="shared" si="3"/>
        <v>0</v>
      </c>
      <c r="H31" s="32">
        <v>0</v>
      </c>
      <c r="I31" s="33"/>
      <c r="J31" s="33"/>
      <c r="K31" s="31">
        <v>0</v>
      </c>
    </row>
    <row r="32" spans="2:11" ht="51" outlineLevel="1" x14ac:dyDescent="0.25">
      <c r="B32" s="39" t="s">
        <v>203</v>
      </c>
      <c r="C32" s="30" t="s">
        <v>204</v>
      </c>
      <c r="D32" s="30" t="s">
        <v>208</v>
      </c>
      <c r="E32" s="31">
        <v>0</v>
      </c>
      <c r="F32" s="31">
        <v>0</v>
      </c>
      <c r="G32" s="31">
        <f t="shared" si="3"/>
        <v>0</v>
      </c>
      <c r="H32" s="32">
        <v>0</v>
      </c>
      <c r="I32" s="33"/>
      <c r="J32" s="33"/>
      <c r="K32" s="31">
        <v>0</v>
      </c>
    </row>
    <row r="33" spans="2:11" ht="85.5" customHeight="1" outlineLevel="1" x14ac:dyDescent="0.25">
      <c r="B33" s="41" t="s">
        <v>61</v>
      </c>
      <c r="C33" s="30" t="s">
        <v>62</v>
      </c>
      <c r="D33" s="40" t="s">
        <v>63</v>
      </c>
      <c r="E33" s="31">
        <v>62475400</v>
      </c>
      <c r="F33" s="31">
        <v>39013000</v>
      </c>
      <c r="G33" s="31">
        <f t="shared" si="3"/>
        <v>23462400</v>
      </c>
      <c r="H33" s="32">
        <f t="shared" si="2"/>
        <v>0.60139953348883712</v>
      </c>
      <c r="I33" s="46" t="s">
        <v>251</v>
      </c>
      <c r="J33" s="46" t="s">
        <v>243</v>
      </c>
      <c r="K33" s="31">
        <v>62475400</v>
      </c>
    </row>
    <row r="34" spans="2:11" ht="37.5" outlineLevel="1" x14ac:dyDescent="0.25">
      <c r="B34" s="39" t="s">
        <v>64</v>
      </c>
      <c r="C34" s="30" t="s">
        <v>65</v>
      </c>
      <c r="D34" s="40" t="s">
        <v>240</v>
      </c>
      <c r="E34" s="31">
        <v>0</v>
      </c>
      <c r="F34" s="31">
        <v>0</v>
      </c>
      <c r="G34" s="31">
        <f t="shared" si="3"/>
        <v>0</v>
      </c>
      <c r="H34" s="32">
        <v>0</v>
      </c>
      <c r="I34" s="33"/>
      <c r="J34" s="33"/>
      <c r="K34" s="31">
        <v>0</v>
      </c>
    </row>
    <row r="35" spans="2:11" ht="26" outlineLevel="1" x14ac:dyDescent="0.25">
      <c r="B35" s="39" t="s">
        <v>205</v>
      </c>
      <c r="C35" s="30" t="s">
        <v>206</v>
      </c>
      <c r="D35" s="40" t="s">
        <v>209</v>
      </c>
      <c r="E35" s="31">
        <v>0</v>
      </c>
      <c r="F35" s="31">
        <v>0</v>
      </c>
      <c r="G35" s="31">
        <f t="shared" si="3"/>
        <v>0</v>
      </c>
      <c r="H35" s="32">
        <v>0</v>
      </c>
      <c r="I35" s="33"/>
      <c r="J35" s="33"/>
      <c r="K35" s="31">
        <v>0</v>
      </c>
    </row>
    <row r="36" spans="2:11" ht="50" outlineLevel="1" x14ac:dyDescent="0.25">
      <c r="B36" s="39" t="s">
        <v>66</v>
      </c>
      <c r="C36" s="30" t="s">
        <v>67</v>
      </c>
      <c r="D36" s="30" t="s">
        <v>68</v>
      </c>
      <c r="E36" s="31">
        <f>482486557-392936557</f>
        <v>89550000</v>
      </c>
      <c r="F36" s="31">
        <v>112100000</v>
      </c>
      <c r="G36" s="31">
        <f t="shared" si="3"/>
        <v>-22550000</v>
      </c>
      <c r="H36" s="32">
        <f t="shared" si="2"/>
        <v>-0.20115967885816233</v>
      </c>
      <c r="I36" s="33"/>
      <c r="J36" s="33"/>
      <c r="K36" s="31">
        <f>482486557-392936557</f>
        <v>89550000</v>
      </c>
    </row>
    <row r="37" spans="2:11" ht="197" customHeight="1" outlineLevel="1" x14ac:dyDescent="0.25">
      <c r="B37" s="39" t="s">
        <v>66</v>
      </c>
      <c r="C37" s="30" t="s">
        <v>69</v>
      </c>
      <c r="D37" s="30" t="s">
        <v>70</v>
      </c>
      <c r="E37" s="31">
        <v>392936557</v>
      </c>
      <c r="F37" s="31">
        <v>337720607.54000002</v>
      </c>
      <c r="G37" s="31">
        <f t="shared" si="3"/>
        <v>55215949.459999979</v>
      </c>
      <c r="H37" s="32">
        <f t="shared" si="2"/>
        <v>0.16349594376902266</v>
      </c>
      <c r="I37" s="46" t="s">
        <v>252</v>
      </c>
      <c r="J37" s="46" t="s">
        <v>244</v>
      </c>
      <c r="K37" s="31">
        <v>392936557</v>
      </c>
    </row>
    <row r="38" spans="2:11" ht="62.5" outlineLevel="1" x14ac:dyDescent="0.25">
      <c r="B38" s="41" t="s">
        <v>71</v>
      </c>
      <c r="C38" s="30" t="s">
        <v>72</v>
      </c>
      <c r="D38" s="30" t="s">
        <v>73</v>
      </c>
      <c r="E38" s="31">
        <v>730359333.16999996</v>
      </c>
      <c r="F38" s="31">
        <v>712172400.08000004</v>
      </c>
      <c r="G38" s="31">
        <f t="shared" si="3"/>
        <v>18186933.089999914</v>
      </c>
      <c r="H38" s="32">
        <f t="shared" si="2"/>
        <v>2.5537261887651042E-2</v>
      </c>
      <c r="I38" s="46" t="s">
        <v>253</v>
      </c>
      <c r="J38" s="46" t="s">
        <v>246</v>
      </c>
      <c r="K38" s="31">
        <v>730359333.16999996</v>
      </c>
    </row>
    <row r="39" spans="2:11" ht="87.5" outlineLevel="1" x14ac:dyDescent="0.25">
      <c r="B39" s="41" t="s">
        <v>74</v>
      </c>
      <c r="C39" s="30" t="s">
        <v>75</v>
      </c>
      <c r="D39" s="30" t="s">
        <v>76</v>
      </c>
      <c r="E39" s="31">
        <v>716789984</v>
      </c>
      <c r="F39" s="31">
        <v>665653421.05999994</v>
      </c>
      <c r="G39" s="31">
        <f t="shared" si="3"/>
        <v>51136562.940000057</v>
      </c>
      <c r="H39" s="32">
        <f t="shared" si="2"/>
        <v>7.6821603137814831E-2</v>
      </c>
      <c r="I39" s="46" t="s">
        <v>254</v>
      </c>
      <c r="J39" s="46" t="s">
        <v>245</v>
      </c>
      <c r="K39" s="31">
        <v>716789984</v>
      </c>
    </row>
    <row r="40" spans="2:11" ht="100" outlineLevel="1" x14ac:dyDescent="0.25">
      <c r="B40" s="41" t="s">
        <v>77</v>
      </c>
      <c r="C40" s="30" t="s">
        <v>78</v>
      </c>
      <c r="D40" s="30" t="s">
        <v>79</v>
      </c>
      <c r="E40" s="31">
        <v>32000</v>
      </c>
      <c r="F40" s="31">
        <v>32000</v>
      </c>
      <c r="G40" s="31">
        <f t="shared" si="3"/>
        <v>0</v>
      </c>
      <c r="H40" s="32">
        <f t="shared" si="2"/>
        <v>0</v>
      </c>
      <c r="I40" s="33"/>
      <c r="J40" s="33"/>
      <c r="K40" s="31">
        <v>32000</v>
      </c>
    </row>
    <row r="41" spans="2:11" ht="125" outlineLevel="1" x14ac:dyDescent="0.25">
      <c r="B41" s="41" t="s">
        <v>80</v>
      </c>
      <c r="C41" s="30" t="s">
        <v>81</v>
      </c>
      <c r="D41" s="30" t="s">
        <v>82</v>
      </c>
      <c r="E41" s="31">
        <v>100000</v>
      </c>
      <c r="F41" s="31">
        <v>100000</v>
      </c>
      <c r="G41" s="31">
        <f t="shared" si="3"/>
        <v>0</v>
      </c>
      <c r="H41" s="32">
        <f t="shared" si="2"/>
        <v>0</v>
      </c>
      <c r="I41" s="33"/>
      <c r="J41" s="33"/>
      <c r="K41" s="31">
        <v>100000</v>
      </c>
    </row>
    <row r="42" spans="2:11" ht="62.5" outlineLevel="1" x14ac:dyDescent="0.25">
      <c r="B42" s="41" t="s">
        <v>83</v>
      </c>
      <c r="C42" s="30" t="s">
        <v>84</v>
      </c>
      <c r="D42" s="30" t="s">
        <v>85</v>
      </c>
      <c r="E42" s="31">
        <v>2954700</v>
      </c>
      <c r="F42" s="31">
        <v>2954100</v>
      </c>
      <c r="G42" s="31">
        <f t="shared" si="3"/>
        <v>600</v>
      </c>
      <c r="H42" s="32">
        <f t="shared" si="2"/>
        <v>2.0310754544539122E-4</v>
      </c>
      <c r="I42" s="33"/>
      <c r="J42" s="33"/>
      <c r="K42" s="31">
        <v>2954700</v>
      </c>
    </row>
    <row r="43" spans="2:11" ht="112.5" outlineLevel="1" x14ac:dyDescent="0.25">
      <c r="B43" s="41" t="s">
        <v>86</v>
      </c>
      <c r="C43" s="30" t="s">
        <v>87</v>
      </c>
      <c r="D43" s="30" t="s">
        <v>88</v>
      </c>
      <c r="E43" s="31">
        <v>3184020</v>
      </c>
      <c r="F43" s="31">
        <v>2868315</v>
      </c>
      <c r="G43" s="31">
        <f t="shared" si="3"/>
        <v>315705</v>
      </c>
      <c r="H43" s="32">
        <f t="shared" si="2"/>
        <v>0.11006636300406347</v>
      </c>
      <c r="I43" s="33"/>
      <c r="J43" s="33"/>
      <c r="K43" s="31">
        <v>3184020</v>
      </c>
    </row>
    <row r="44" spans="2:11" ht="72.5" customHeight="1" outlineLevel="1" x14ac:dyDescent="0.25">
      <c r="B44" s="41" t="s">
        <v>89</v>
      </c>
      <c r="C44" s="30" t="s">
        <v>90</v>
      </c>
      <c r="D44" s="30" t="s">
        <v>91</v>
      </c>
      <c r="E44" s="31">
        <v>2200000</v>
      </c>
      <c r="F44" s="31">
        <v>2200000</v>
      </c>
      <c r="G44" s="31">
        <f t="shared" si="3"/>
        <v>0</v>
      </c>
      <c r="H44" s="32">
        <f t="shared" si="2"/>
        <v>0</v>
      </c>
      <c r="I44" s="33"/>
      <c r="J44" s="33"/>
      <c r="K44" s="31">
        <v>2200000</v>
      </c>
    </row>
    <row r="45" spans="2:11" ht="187.5" outlineLevel="1" x14ac:dyDescent="0.25">
      <c r="B45" s="41" t="s">
        <v>92</v>
      </c>
      <c r="C45" s="30" t="s">
        <v>93</v>
      </c>
      <c r="D45" s="30" t="s">
        <v>94</v>
      </c>
      <c r="E45" s="31">
        <v>117951035</v>
      </c>
      <c r="F45" s="31">
        <v>118363175</v>
      </c>
      <c r="G45" s="31">
        <f t="shared" si="3"/>
        <v>-412140</v>
      </c>
      <c r="H45" s="32">
        <f t="shared" si="2"/>
        <v>-3.4819951391131809E-3</v>
      </c>
      <c r="I45" s="33"/>
      <c r="J45" s="33"/>
      <c r="K45" s="31">
        <v>117951035</v>
      </c>
    </row>
    <row r="46" spans="2:11" ht="75" outlineLevel="1" x14ac:dyDescent="0.25">
      <c r="B46" s="41" t="s">
        <v>95</v>
      </c>
      <c r="C46" s="30" t="s">
        <v>96</v>
      </c>
      <c r="D46" s="30" t="s">
        <v>97</v>
      </c>
      <c r="E46" s="31">
        <v>0</v>
      </c>
      <c r="F46" s="31">
        <v>0</v>
      </c>
      <c r="G46" s="31">
        <f t="shared" si="3"/>
        <v>0</v>
      </c>
      <c r="H46" s="32">
        <v>0</v>
      </c>
      <c r="I46" s="33"/>
      <c r="J46" s="33"/>
      <c r="K46" s="31">
        <v>0</v>
      </c>
    </row>
    <row r="47" spans="2:11" ht="50" outlineLevel="1" x14ac:dyDescent="0.25">
      <c r="B47" s="39" t="s">
        <v>98</v>
      </c>
      <c r="C47" s="40" t="s">
        <v>99</v>
      </c>
      <c r="D47" s="40" t="s">
        <v>100</v>
      </c>
      <c r="E47" s="42">
        <v>0</v>
      </c>
      <c r="F47" s="42">
        <v>0</v>
      </c>
      <c r="G47" s="31">
        <f t="shared" si="3"/>
        <v>0</v>
      </c>
      <c r="H47" s="32">
        <v>0</v>
      </c>
      <c r="I47" s="33"/>
      <c r="J47" s="33"/>
      <c r="K47" s="42">
        <v>0</v>
      </c>
    </row>
    <row r="48" spans="2:11" ht="37.5" outlineLevel="1" x14ac:dyDescent="0.25">
      <c r="B48" s="41" t="s">
        <v>101</v>
      </c>
      <c r="C48" s="30" t="s">
        <v>102</v>
      </c>
      <c r="D48" s="30" t="s">
        <v>103</v>
      </c>
      <c r="E48" s="31">
        <v>2500000</v>
      </c>
      <c r="F48" s="31">
        <v>2500000</v>
      </c>
      <c r="G48" s="31">
        <f t="shared" si="3"/>
        <v>0</v>
      </c>
      <c r="H48" s="32">
        <f t="shared" si="2"/>
        <v>0</v>
      </c>
      <c r="I48" s="33"/>
      <c r="J48" s="33"/>
      <c r="K48" s="31">
        <v>2500000</v>
      </c>
    </row>
    <row r="49" spans="2:11" ht="50" outlineLevel="1" x14ac:dyDescent="0.25">
      <c r="B49" s="41" t="s">
        <v>104</v>
      </c>
      <c r="C49" s="30" t="s">
        <v>105</v>
      </c>
      <c r="D49" s="30" t="s">
        <v>106</v>
      </c>
      <c r="E49" s="31">
        <v>200000</v>
      </c>
      <c r="F49" s="31">
        <v>200000</v>
      </c>
      <c r="G49" s="31">
        <f t="shared" si="3"/>
        <v>0</v>
      </c>
      <c r="H49" s="32">
        <f t="shared" si="2"/>
        <v>0</v>
      </c>
      <c r="I49" s="33"/>
      <c r="J49" s="33"/>
      <c r="K49" s="31">
        <v>200000</v>
      </c>
    </row>
    <row r="50" spans="2:11" ht="50" outlineLevel="1" x14ac:dyDescent="0.25">
      <c r="B50" s="41" t="s">
        <v>107</v>
      </c>
      <c r="C50" s="30" t="s">
        <v>108</v>
      </c>
      <c r="D50" s="30" t="s">
        <v>109</v>
      </c>
      <c r="E50" s="31">
        <v>0</v>
      </c>
      <c r="F50" s="31">
        <v>0</v>
      </c>
      <c r="G50" s="31">
        <f t="shared" si="3"/>
        <v>0</v>
      </c>
      <c r="H50" s="32">
        <v>0</v>
      </c>
      <c r="I50" s="33"/>
      <c r="J50" s="33"/>
      <c r="K50" s="31">
        <v>0</v>
      </c>
    </row>
    <row r="51" spans="2:11" ht="37.5" outlineLevel="1" x14ac:dyDescent="0.25">
      <c r="B51" s="41" t="s">
        <v>110</v>
      </c>
      <c r="C51" s="30" t="s">
        <v>111</v>
      </c>
      <c r="D51" s="30" t="s">
        <v>112</v>
      </c>
      <c r="E51" s="31">
        <v>0</v>
      </c>
      <c r="F51" s="31">
        <v>0</v>
      </c>
      <c r="G51" s="31">
        <f t="shared" si="3"/>
        <v>0</v>
      </c>
      <c r="H51" s="32">
        <v>0</v>
      </c>
      <c r="I51" s="33"/>
      <c r="J51" s="33"/>
      <c r="K51" s="31">
        <v>0</v>
      </c>
    </row>
    <row r="52" spans="2:11" ht="62.5" outlineLevel="1" x14ac:dyDescent="0.25">
      <c r="B52" s="41" t="s">
        <v>113</v>
      </c>
      <c r="C52" s="30" t="s">
        <v>114</v>
      </c>
      <c r="D52" s="30" t="s">
        <v>115</v>
      </c>
      <c r="E52" s="31">
        <v>200000</v>
      </c>
      <c r="F52" s="31">
        <v>200000</v>
      </c>
      <c r="G52" s="31">
        <f t="shared" si="3"/>
        <v>0</v>
      </c>
      <c r="H52" s="32">
        <f t="shared" si="2"/>
        <v>0</v>
      </c>
      <c r="I52" s="33"/>
      <c r="J52" s="33"/>
      <c r="K52" s="31">
        <v>200000</v>
      </c>
    </row>
    <row r="53" spans="2:11" ht="37.5" outlineLevel="1" x14ac:dyDescent="0.25">
      <c r="B53" s="41" t="s">
        <v>116</v>
      </c>
      <c r="C53" s="30" t="s">
        <v>117</v>
      </c>
      <c r="D53" s="30" t="s">
        <v>118</v>
      </c>
      <c r="E53" s="31">
        <v>80000</v>
      </c>
      <c r="F53" s="31">
        <v>80000</v>
      </c>
      <c r="G53" s="31">
        <f t="shared" si="3"/>
        <v>0</v>
      </c>
      <c r="H53" s="32">
        <f t="shared" si="2"/>
        <v>0</v>
      </c>
      <c r="I53" s="33"/>
      <c r="J53" s="33"/>
      <c r="K53" s="31">
        <v>80000</v>
      </c>
    </row>
    <row r="54" spans="2:11" ht="27" customHeight="1" outlineLevel="1" x14ac:dyDescent="0.25">
      <c r="B54" s="41" t="s">
        <v>119</v>
      </c>
      <c r="C54" s="30" t="s">
        <v>120</v>
      </c>
      <c r="D54" s="30" t="s">
        <v>121</v>
      </c>
      <c r="E54" s="31">
        <v>100000</v>
      </c>
      <c r="F54" s="31">
        <v>100000</v>
      </c>
      <c r="G54" s="31">
        <f t="shared" si="3"/>
        <v>0</v>
      </c>
      <c r="H54" s="32">
        <f t="shared" si="2"/>
        <v>0</v>
      </c>
      <c r="I54" s="33"/>
      <c r="J54" s="33"/>
      <c r="K54" s="31">
        <v>100000</v>
      </c>
    </row>
    <row r="55" spans="2:11" ht="19.5" customHeight="1" x14ac:dyDescent="0.25">
      <c r="B55" s="34">
        <v>2</v>
      </c>
      <c r="C55" s="35" t="s">
        <v>122</v>
      </c>
      <c r="D55" s="35"/>
      <c r="E55" s="36">
        <f>SUM(E56:E70)</f>
        <v>13625000</v>
      </c>
      <c r="F55" s="36">
        <f>SUM(F56:F70)</f>
        <v>14075000</v>
      </c>
      <c r="G55" s="36">
        <f t="shared" ref="G55" si="6">SUM(G56:G70)</f>
        <v>-450000</v>
      </c>
      <c r="H55" s="37">
        <f t="shared" si="2"/>
        <v>-3.1971580817051537E-2</v>
      </c>
      <c r="I55" s="38"/>
      <c r="J55" s="38"/>
      <c r="K55" s="36">
        <f>SUM(K56:K70)</f>
        <v>13625000</v>
      </c>
    </row>
    <row r="56" spans="2:11" ht="62.5" outlineLevel="1" x14ac:dyDescent="0.25">
      <c r="B56" s="41" t="s">
        <v>123</v>
      </c>
      <c r="C56" s="30" t="s">
        <v>124</v>
      </c>
      <c r="D56" s="30" t="s">
        <v>125</v>
      </c>
      <c r="E56" s="31">
        <v>800000</v>
      </c>
      <c r="F56" s="31">
        <v>800000</v>
      </c>
      <c r="G56" s="31">
        <f>+E56-F56</f>
        <v>0</v>
      </c>
      <c r="H56" s="32">
        <f>+E56/F56-1</f>
        <v>0</v>
      </c>
      <c r="I56" s="33"/>
      <c r="J56" s="33"/>
      <c r="K56" s="31">
        <v>800000</v>
      </c>
    </row>
    <row r="57" spans="2:11" ht="37.5" outlineLevel="1" x14ac:dyDescent="0.25">
      <c r="B57" s="41" t="s">
        <v>126</v>
      </c>
      <c r="C57" s="30" t="s">
        <v>127</v>
      </c>
      <c r="D57" s="30" t="s">
        <v>128</v>
      </c>
      <c r="E57" s="31">
        <v>0</v>
      </c>
      <c r="F57" s="31">
        <v>0</v>
      </c>
      <c r="G57" s="31">
        <f t="shared" ref="G57:G70" si="7">+E57-F57</f>
        <v>0</v>
      </c>
      <c r="H57" s="32">
        <v>0</v>
      </c>
      <c r="I57" s="33"/>
      <c r="J57" s="33"/>
      <c r="K57" s="31">
        <v>0</v>
      </c>
    </row>
    <row r="58" spans="2:11" ht="50" outlineLevel="1" x14ac:dyDescent="0.25">
      <c r="B58" s="41" t="s">
        <v>129</v>
      </c>
      <c r="C58" s="30" t="s">
        <v>130</v>
      </c>
      <c r="D58" s="30" t="s">
        <v>131</v>
      </c>
      <c r="E58" s="31">
        <v>650000</v>
      </c>
      <c r="F58" s="31">
        <v>650000</v>
      </c>
      <c r="G58" s="31">
        <f t="shared" si="7"/>
        <v>0</v>
      </c>
      <c r="H58" s="32">
        <f t="shared" si="2"/>
        <v>0</v>
      </c>
      <c r="I58" s="33"/>
      <c r="J58" s="33"/>
      <c r="K58" s="31">
        <v>650000</v>
      </c>
    </row>
    <row r="59" spans="2:11" ht="50" outlineLevel="1" x14ac:dyDescent="0.25">
      <c r="B59" s="41" t="s">
        <v>132</v>
      </c>
      <c r="C59" s="30" t="s">
        <v>133</v>
      </c>
      <c r="D59" s="40" t="s">
        <v>134</v>
      </c>
      <c r="E59" s="31">
        <v>0</v>
      </c>
      <c r="F59" s="31">
        <v>0</v>
      </c>
      <c r="G59" s="31">
        <f t="shared" si="7"/>
        <v>0</v>
      </c>
      <c r="H59" s="32">
        <v>0</v>
      </c>
      <c r="I59" s="33"/>
      <c r="J59" s="33"/>
      <c r="K59" s="31">
        <v>0</v>
      </c>
    </row>
    <row r="60" spans="2:11" ht="76" customHeight="1" outlineLevel="1" x14ac:dyDescent="0.25">
      <c r="B60" s="39" t="s">
        <v>135</v>
      </c>
      <c r="C60" s="40" t="s">
        <v>136</v>
      </c>
      <c r="D60" s="40" t="s">
        <v>137</v>
      </c>
      <c r="E60" s="42">
        <v>0</v>
      </c>
      <c r="F60" s="42">
        <v>0</v>
      </c>
      <c r="G60" s="31">
        <f t="shared" si="7"/>
        <v>0</v>
      </c>
      <c r="H60" s="32">
        <v>0</v>
      </c>
      <c r="I60" s="33"/>
      <c r="J60" s="33"/>
      <c r="K60" s="42">
        <v>0</v>
      </c>
    </row>
    <row r="61" spans="2:11" ht="75" outlineLevel="1" x14ac:dyDescent="0.25">
      <c r="B61" s="41" t="s">
        <v>138</v>
      </c>
      <c r="C61" s="30" t="s">
        <v>139</v>
      </c>
      <c r="D61" s="30" t="s">
        <v>140</v>
      </c>
      <c r="E61" s="31">
        <v>100000</v>
      </c>
      <c r="F61" s="31">
        <v>100000</v>
      </c>
      <c r="G61" s="31">
        <f t="shared" si="7"/>
        <v>0</v>
      </c>
      <c r="H61" s="32">
        <f t="shared" si="2"/>
        <v>0</v>
      </c>
      <c r="I61" s="33"/>
      <c r="J61" s="33"/>
      <c r="K61" s="31">
        <v>100000</v>
      </c>
    </row>
    <row r="62" spans="2:11" ht="41.25" customHeight="1" outlineLevel="1" x14ac:dyDescent="0.25">
      <c r="B62" s="41" t="s">
        <v>141</v>
      </c>
      <c r="C62" s="30" t="s">
        <v>142</v>
      </c>
      <c r="D62" s="30" t="s">
        <v>143</v>
      </c>
      <c r="E62" s="31">
        <v>650000</v>
      </c>
      <c r="F62" s="31">
        <v>900000</v>
      </c>
      <c r="G62" s="31">
        <f t="shared" si="7"/>
        <v>-250000</v>
      </c>
      <c r="H62" s="32">
        <f t="shared" si="2"/>
        <v>-0.27777777777777779</v>
      </c>
      <c r="I62" s="33"/>
      <c r="J62" s="33"/>
      <c r="K62" s="31">
        <v>650000</v>
      </c>
    </row>
    <row r="63" spans="2:11" ht="25" outlineLevel="1" x14ac:dyDescent="0.25">
      <c r="B63" s="41" t="s">
        <v>144</v>
      </c>
      <c r="C63" s="30" t="s">
        <v>145</v>
      </c>
      <c r="D63" s="30" t="s">
        <v>146</v>
      </c>
      <c r="E63" s="31">
        <v>650000</v>
      </c>
      <c r="F63" s="31">
        <v>650000</v>
      </c>
      <c r="G63" s="31">
        <f t="shared" si="7"/>
        <v>0</v>
      </c>
      <c r="H63" s="32">
        <f t="shared" si="2"/>
        <v>0</v>
      </c>
      <c r="I63" s="33"/>
      <c r="J63" s="33"/>
      <c r="K63" s="31">
        <v>650000</v>
      </c>
    </row>
    <row r="64" spans="2:11" ht="37.5" outlineLevel="1" x14ac:dyDescent="0.25">
      <c r="B64" s="41" t="s">
        <v>147</v>
      </c>
      <c r="C64" s="30" t="s">
        <v>148</v>
      </c>
      <c r="D64" s="30" t="s">
        <v>149</v>
      </c>
      <c r="E64" s="31">
        <v>0</v>
      </c>
      <c r="F64" s="31">
        <v>0</v>
      </c>
      <c r="G64" s="31">
        <f t="shared" si="7"/>
        <v>0</v>
      </c>
      <c r="H64" s="32">
        <v>0</v>
      </c>
      <c r="I64" s="33"/>
      <c r="J64" s="33"/>
      <c r="K64" s="31">
        <v>0</v>
      </c>
    </row>
    <row r="65" spans="2:11" ht="74" customHeight="1" outlineLevel="1" x14ac:dyDescent="0.25">
      <c r="B65" s="41" t="s">
        <v>150</v>
      </c>
      <c r="C65" s="30" t="s">
        <v>151</v>
      </c>
      <c r="D65" s="30" t="s">
        <v>152</v>
      </c>
      <c r="E65" s="31">
        <v>2110000</v>
      </c>
      <c r="F65" s="31">
        <v>2110000</v>
      </c>
      <c r="G65" s="31">
        <f t="shared" si="7"/>
        <v>0</v>
      </c>
      <c r="H65" s="32">
        <f t="shared" si="2"/>
        <v>0</v>
      </c>
      <c r="I65" s="33"/>
      <c r="J65" s="33"/>
      <c r="K65" s="31">
        <v>2110000</v>
      </c>
    </row>
    <row r="66" spans="2:11" ht="37.5" outlineLevel="1" x14ac:dyDescent="0.25">
      <c r="B66" s="41" t="s">
        <v>153</v>
      </c>
      <c r="C66" s="30" t="s">
        <v>154</v>
      </c>
      <c r="D66" s="30" t="s">
        <v>155</v>
      </c>
      <c r="E66" s="31">
        <v>600000</v>
      </c>
      <c r="F66" s="31">
        <v>600000</v>
      </c>
      <c r="G66" s="31">
        <f t="shared" si="7"/>
        <v>0</v>
      </c>
      <c r="H66" s="32">
        <f t="shared" si="2"/>
        <v>0</v>
      </c>
      <c r="I66" s="33"/>
      <c r="J66" s="33"/>
      <c r="K66" s="31">
        <v>600000</v>
      </c>
    </row>
    <row r="67" spans="2:11" ht="50" outlineLevel="1" x14ac:dyDescent="0.25">
      <c r="B67" s="41" t="s">
        <v>156</v>
      </c>
      <c r="C67" s="30" t="s">
        <v>157</v>
      </c>
      <c r="D67" s="30" t="s">
        <v>158</v>
      </c>
      <c r="E67" s="31">
        <v>7365000</v>
      </c>
      <c r="F67" s="31">
        <v>7365000</v>
      </c>
      <c r="G67" s="31">
        <f t="shared" si="7"/>
        <v>0</v>
      </c>
      <c r="H67" s="32">
        <f t="shared" si="2"/>
        <v>0</v>
      </c>
      <c r="I67" s="33"/>
      <c r="J67" s="33"/>
      <c r="K67" s="31">
        <v>7365000</v>
      </c>
    </row>
    <row r="68" spans="2:11" ht="62.5" outlineLevel="1" x14ac:dyDescent="0.25">
      <c r="B68" s="41" t="s">
        <v>159</v>
      </c>
      <c r="C68" s="30" t="s">
        <v>160</v>
      </c>
      <c r="D68" s="30" t="s">
        <v>161</v>
      </c>
      <c r="E68" s="31">
        <v>400000</v>
      </c>
      <c r="F68" s="31">
        <v>300000</v>
      </c>
      <c r="G68" s="31">
        <f t="shared" si="7"/>
        <v>100000</v>
      </c>
      <c r="H68" s="32">
        <f t="shared" si="2"/>
        <v>0.33333333333333326</v>
      </c>
      <c r="I68" s="33"/>
      <c r="J68" s="33"/>
      <c r="K68" s="31">
        <v>400000</v>
      </c>
    </row>
    <row r="69" spans="2:11" ht="50" outlineLevel="1" x14ac:dyDescent="0.25">
      <c r="B69" s="41" t="s">
        <v>162</v>
      </c>
      <c r="C69" s="30" t="s">
        <v>163</v>
      </c>
      <c r="D69" s="30" t="s">
        <v>164</v>
      </c>
      <c r="E69" s="31">
        <v>100000</v>
      </c>
      <c r="F69" s="31">
        <v>300000</v>
      </c>
      <c r="G69" s="31">
        <f t="shared" si="7"/>
        <v>-200000</v>
      </c>
      <c r="H69" s="32">
        <f t="shared" si="2"/>
        <v>-0.66666666666666674</v>
      </c>
      <c r="I69" s="33"/>
      <c r="J69" s="33"/>
      <c r="K69" s="31">
        <v>100000</v>
      </c>
    </row>
    <row r="70" spans="2:11" ht="26.5" customHeight="1" outlineLevel="1" x14ac:dyDescent="0.25">
      <c r="B70" s="41" t="s">
        <v>165</v>
      </c>
      <c r="C70" s="30" t="s">
        <v>166</v>
      </c>
      <c r="D70" s="30" t="s">
        <v>167</v>
      </c>
      <c r="E70" s="31">
        <v>200000</v>
      </c>
      <c r="F70" s="31">
        <v>300000</v>
      </c>
      <c r="G70" s="31">
        <f t="shared" si="7"/>
        <v>-100000</v>
      </c>
      <c r="H70" s="32">
        <f t="shared" si="2"/>
        <v>-0.33333333333333337</v>
      </c>
      <c r="I70" s="33"/>
      <c r="J70" s="33"/>
      <c r="K70" s="31">
        <v>200000</v>
      </c>
    </row>
    <row r="71" spans="2:11" ht="19.5" customHeight="1" x14ac:dyDescent="0.25">
      <c r="B71" s="34" t="s">
        <v>168</v>
      </c>
      <c r="C71" s="35" t="s">
        <v>169</v>
      </c>
      <c r="D71" s="43"/>
      <c r="E71" s="36">
        <f>SUM(E72:E75)</f>
        <v>277358468.44</v>
      </c>
      <c r="F71" s="36">
        <f>SUM(F72:F75)</f>
        <v>217724779.91999999</v>
      </c>
      <c r="G71" s="36">
        <f>SUM(G72:G75)</f>
        <v>59633688.520000011</v>
      </c>
      <c r="H71" s="37">
        <f t="shared" si="2"/>
        <v>0.27389481593189169</v>
      </c>
      <c r="I71" s="38"/>
      <c r="J71" s="38"/>
      <c r="K71" s="36">
        <f>SUM(K72:K75)</f>
        <v>277358468.44</v>
      </c>
    </row>
    <row r="72" spans="2:11" ht="29.25" customHeight="1" outlineLevel="1" x14ac:dyDescent="0.25">
      <c r="B72" s="41" t="s">
        <v>170</v>
      </c>
      <c r="C72" s="30" t="s">
        <v>171</v>
      </c>
      <c r="D72" s="30" t="s">
        <v>172</v>
      </c>
      <c r="E72" s="31">
        <v>0</v>
      </c>
      <c r="F72" s="31">
        <v>0</v>
      </c>
      <c r="G72" s="31">
        <f>+E72-F72</f>
        <v>0</v>
      </c>
      <c r="H72" s="32">
        <v>0</v>
      </c>
      <c r="I72" s="33"/>
      <c r="J72" s="33"/>
      <c r="K72" s="31">
        <v>0</v>
      </c>
    </row>
    <row r="73" spans="2:11" ht="62.5" outlineLevel="1" x14ac:dyDescent="0.25">
      <c r="B73" s="39" t="s">
        <v>173</v>
      </c>
      <c r="C73" s="30" t="s">
        <v>174</v>
      </c>
      <c r="D73" s="30" t="s">
        <v>175</v>
      </c>
      <c r="E73" s="31">
        <v>0</v>
      </c>
      <c r="F73" s="31">
        <v>0</v>
      </c>
      <c r="G73" s="31">
        <f t="shared" ref="G73:G75" si="8">+E73-F73</f>
        <v>0</v>
      </c>
      <c r="H73" s="32">
        <v>0</v>
      </c>
      <c r="I73" s="33"/>
      <c r="J73" s="33"/>
      <c r="K73" s="31">
        <v>0</v>
      </c>
    </row>
    <row r="74" spans="2:11" ht="87.5" outlineLevel="1" x14ac:dyDescent="0.25">
      <c r="B74" s="39" t="s">
        <v>210</v>
      </c>
      <c r="C74" s="40" t="s">
        <v>211</v>
      </c>
      <c r="D74" s="30" t="s">
        <v>216</v>
      </c>
      <c r="E74" s="31">
        <v>0</v>
      </c>
      <c r="F74" s="31">
        <v>0</v>
      </c>
      <c r="G74" s="31">
        <f t="shared" ref="G74" si="9">+E74-F74</f>
        <v>0</v>
      </c>
      <c r="H74" s="32">
        <v>0</v>
      </c>
      <c r="I74" s="33"/>
      <c r="J74" s="33"/>
      <c r="K74" s="31">
        <v>0</v>
      </c>
    </row>
    <row r="75" spans="2:11" ht="73.5" customHeight="1" outlineLevel="1" x14ac:dyDescent="0.25">
      <c r="B75" s="41" t="s">
        <v>176</v>
      </c>
      <c r="C75" s="30" t="s">
        <v>177</v>
      </c>
      <c r="D75" s="30" t="s">
        <v>178</v>
      </c>
      <c r="E75" s="31">
        <v>277358468.44</v>
      </c>
      <c r="F75" s="31">
        <v>217724779.91999999</v>
      </c>
      <c r="G75" s="31">
        <f t="shared" si="8"/>
        <v>59633688.520000011</v>
      </c>
      <c r="H75" s="32">
        <f t="shared" ref="H75" si="10">+E75/F75-1</f>
        <v>0.27389481593189169</v>
      </c>
      <c r="I75" s="46" t="s">
        <v>255</v>
      </c>
      <c r="J75" s="46" t="s">
        <v>247</v>
      </c>
      <c r="K75" s="31">
        <v>277358468.44</v>
      </c>
    </row>
    <row r="76" spans="2:11" ht="19.5" customHeight="1" x14ac:dyDescent="0.25">
      <c r="B76" s="34">
        <v>6</v>
      </c>
      <c r="C76" s="35" t="s">
        <v>179</v>
      </c>
      <c r="D76" s="35"/>
      <c r="E76" s="36">
        <f>SUM(E77:E83)</f>
        <v>116786346</v>
      </c>
      <c r="F76" s="36">
        <f>SUM(F77:F83)</f>
        <v>111752250</v>
      </c>
      <c r="G76" s="36">
        <f t="shared" ref="G76" si="11">SUM(G77:G83)</f>
        <v>5034096</v>
      </c>
      <c r="H76" s="37">
        <f t="shared" ref="H76:H83" si="12">+E76/F76-1</f>
        <v>4.5046931940967649E-2</v>
      </c>
      <c r="I76" s="38"/>
      <c r="J76" s="38"/>
      <c r="K76" s="36">
        <f>SUM(K77:K83)</f>
        <v>116786346</v>
      </c>
    </row>
    <row r="77" spans="2:11" ht="62.5" customHeight="1" outlineLevel="1" x14ac:dyDescent="0.25">
      <c r="B77" s="41" t="s">
        <v>180</v>
      </c>
      <c r="C77" s="30" t="s">
        <v>181</v>
      </c>
      <c r="D77" s="30" t="s">
        <v>182</v>
      </c>
      <c r="E77" s="31">
        <v>0</v>
      </c>
      <c r="F77" s="31">
        <v>0</v>
      </c>
      <c r="G77" s="31">
        <f>+E77-F77</f>
        <v>0</v>
      </c>
      <c r="H77" s="32">
        <v>0</v>
      </c>
      <c r="I77" s="33"/>
      <c r="J77" s="33"/>
      <c r="K77" s="31">
        <v>0</v>
      </c>
    </row>
    <row r="78" spans="2:11" ht="72.5" customHeight="1" outlineLevel="1" x14ac:dyDescent="0.25">
      <c r="B78" s="41" t="s">
        <v>183</v>
      </c>
      <c r="C78" s="30" t="s">
        <v>184</v>
      </c>
      <c r="D78" s="30" t="s">
        <v>185</v>
      </c>
      <c r="E78" s="31">
        <v>3500000</v>
      </c>
      <c r="F78" s="31">
        <v>3500000</v>
      </c>
      <c r="G78" s="31">
        <f t="shared" ref="G78:G85" si="13">+E78-F78</f>
        <v>0</v>
      </c>
      <c r="H78" s="32">
        <f t="shared" si="12"/>
        <v>0</v>
      </c>
      <c r="I78" s="33"/>
      <c r="J78" s="33"/>
      <c r="K78" s="31">
        <v>3500000</v>
      </c>
    </row>
    <row r="79" spans="2:11" ht="50" outlineLevel="1" x14ac:dyDescent="0.25">
      <c r="B79" s="41" t="s">
        <v>218</v>
      </c>
      <c r="C79" s="30" t="s">
        <v>219</v>
      </c>
      <c r="D79" s="30" t="s">
        <v>221</v>
      </c>
      <c r="E79" s="31">
        <v>944346</v>
      </c>
      <c r="F79" s="31">
        <v>0</v>
      </c>
      <c r="G79" s="31">
        <f t="shared" si="13"/>
        <v>944346</v>
      </c>
      <c r="H79" s="32">
        <v>0</v>
      </c>
      <c r="I79" s="33"/>
      <c r="J79" s="33"/>
      <c r="K79" s="31">
        <v>944346</v>
      </c>
    </row>
    <row r="80" spans="2:11" ht="50" outlineLevel="1" x14ac:dyDescent="0.25">
      <c r="B80" s="41" t="s">
        <v>186</v>
      </c>
      <c r="C80" s="30" t="s">
        <v>187</v>
      </c>
      <c r="D80" s="30" t="s">
        <v>188</v>
      </c>
      <c r="E80" s="31">
        <v>22000000</v>
      </c>
      <c r="F80" s="31">
        <v>30000000</v>
      </c>
      <c r="G80" s="31">
        <f t="shared" si="13"/>
        <v>-8000000</v>
      </c>
      <c r="H80" s="32">
        <f t="shared" si="12"/>
        <v>-0.26666666666666672</v>
      </c>
      <c r="I80" s="33"/>
      <c r="J80" s="33"/>
      <c r="K80" s="31">
        <v>22000000</v>
      </c>
    </row>
    <row r="81" spans="2:11" ht="25" outlineLevel="1" x14ac:dyDescent="0.25">
      <c r="B81" s="41" t="s">
        <v>189</v>
      </c>
      <c r="C81" s="30" t="s">
        <v>190</v>
      </c>
      <c r="D81" s="30" t="s">
        <v>191</v>
      </c>
      <c r="E81" s="31">
        <v>28000000</v>
      </c>
      <c r="F81" s="31">
        <v>20000000</v>
      </c>
      <c r="G81" s="31">
        <f t="shared" si="13"/>
        <v>8000000</v>
      </c>
      <c r="H81" s="32">
        <f t="shared" si="12"/>
        <v>0.39999999999999991</v>
      </c>
      <c r="I81" s="33"/>
      <c r="J81" s="33"/>
      <c r="K81" s="31">
        <v>28000000</v>
      </c>
    </row>
    <row r="82" spans="2:11" ht="87.5" outlineLevel="1" x14ac:dyDescent="0.25">
      <c r="B82" s="41" t="s">
        <v>192</v>
      </c>
      <c r="C82" s="30" t="s">
        <v>193</v>
      </c>
      <c r="D82" s="30" t="s">
        <v>194</v>
      </c>
      <c r="E82" s="31">
        <v>35000000</v>
      </c>
      <c r="F82" s="31">
        <v>35000000</v>
      </c>
      <c r="G82" s="31">
        <f t="shared" si="13"/>
        <v>0</v>
      </c>
      <c r="H82" s="32">
        <f t="shared" si="12"/>
        <v>0</v>
      </c>
      <c r="I82" s="33"/>
      <c r="J82" s="33"/>
      <c r="K82" s="31">
        <v>35000000</v>
      </c>
    </row>
    <row r="83" spans="2:11" ht="68.5" customHeight="1" outlineLevel="1" x14ac:dyDescent="0.25">
      <c r="B83" s="41" t="s">
        <v>212</v>
      </c>
      <c r="C83" s="30" t="s">
        <v>195</v>
      </c>
      <c r="D83" s="30" t="s">
        <v>196</v>
      </c>
      <c r="E83" s="31">
        <v>27342000</v>
      </c>
      <c r="F83" s="31">
        <v>23252250</v>
      </c>
      <c r="G83" s="31">
        <f t="shared" si="13"/>
        <v>4089750</v>
      </c>
      <c r="H83" s="32">
        <f t="shared" si="12"/>
        <v>0.17588620456084891</v>
      </c>
      <c r="I83" s="33"/>
      <c r="J83" s="33"/>
      <c r="K83" s="31">
        <v>27342000</v>
      </c>
    </row>
    <row r="84" spans="2:11" ht="19.5" customHeight="1" outlineLevel="1" x14ac:dyDescent="0.25">
      <c r="B84" s="24">
        <v>9</v>
      </c>
      <c r="C84" s="25" t="s">
        <v>213</v>
      </c>
      <c r="D84" s="25"/>
      <c r="E84" s="26">
        <f>SUM(E85)</f>
        <v>0</v>
      </c>
      <c r="F84" s="26">
        <f>SUM(F85)</f>
        <v>0</v>
      </c>
      <c r="G84" s="36">
        <f>SUM(G85)</f>
        <v>0</v>
      </c>
      <c r="H84" s="37">
        <v>0</v>
      </c>
      <c r="I84" s="38"/>
      <c r="J84" s="38"/>
      <c r="K84" s="26">
        <f>SUM(K85)</f>
        <v>0</v>
      </c>
    </row>
    <row r="85" spans="2:11" ht="56.5" customHeight="1" outlineLevel="1" x14ac:dyDescent="0.25">
      <c r="B85" s="41" t="s">
        <v>215</v>
      </c>
      <c r="C85" s="30" t="s">
        <v>214</v>
      </c>
      <c r="D85" s="30" t="s">
        <v>217</v>
      </c>
      <c r="E85" s="31">
        <v>0</v>
      </c>
      <c r="F85" s="31">
        <v>0</v>
      </c>
      <c r="G85" s="31">
        <f t="shared" si="13"/>
        <v>0</v>
      </c>
      <c r="H85" s="32">
        <v>0</v>
      </c>
      <c r="I85" s="33"/>
      <c r="J85" s="33"/>
      <c r="K85" s="31">
        <v>0</v>
      </c>
    </row>
    <row r="86" spans="2:11" ht="21.5" customHeight="1" x14ac:dyDescent="0.25">
      <c r="B86" s="34"/>
      <c r="C86" s="35" t="s">
        <v>198</v>
      </c>
      <c r="D86" s="35"/>
      <c r="E86" s="36">
        <f>+E6+E25+E55+E71+E76+E84</f>
        <v>5724888152.3300009</v>
      </c>
      <c r="F86" s="36">
        <f>+F6+F25+F55+F71+F76+F84</f>
        <v>5529261423.0800009</v>
      </c>
      <c r="G86" s="36">
        <f>+G6+G25+G55+G71+G76+G84</f>
        <v>195626729.25</v>
      </c>
      <c r="H86" s="37">
        <f>+E86/F86-1</f>
        <v>3.5380264068076706E-2</v>
      </c>
      <c r="I86" s="38"/>
      <c r="J86" s="38"/>
      <c r="K86" s="36">
        <f>+K6+K25+K55+K71+K76+K84</f>
        <v>5724888152.3300009</v>
      </c>
    </row>
    <row r="88" spans="2:11" ht="13" x14ac:dyDescent="0.25">
      <c r="C88" s="13" t="s">
        <v>197</v>
      </c>
      <c r="F88" s="15"/>
      <c r="G88" s="9"/>
      <c r="H88" s="10"/>
      <c r="I88" s="10"/>
    </row>
    <row r="89" spans="2:11" ht="25" x14ac:dyDescent="0.25">
      <c r="C89" s="14" t="s">
        <v>199</v>
      </c>
      <c r="F89" s="15"/>
      <c r="G89" s="11"/>
      <c r="H89" s="12"/>
      <c r="I89" s="12"/>
    </row>
  </sheetData>
  <sheetProtection algorithmName="SHA-512" hashValue="FR9Ia2E9meutKhsio7AvZ+NucJe6lHCO4B+e/2aYbRZQbhK71FjUpcQvAzzRBdJpJjI/cnoln176r2Uq7/HBRw==" saltValue="ScV945KD5tIzHlmxtl8geg==" spinCount="100000" sheet="1" objects="1" scenarios="1"/>
  <autoFilter ref="B5:H83" xr:uid="{00000000-0009-0000-0000-000001000000}"/>
  <mergeCells count="2">
    <mergeCell ref="B2:H2"/>
    <mergeCell ref="B3:H3"/>
  </mergeCells>
  <dataValidations count="1">
    <dataValidation allowBlank="1" showInputMessage="1" showErrorMessage="1" prompt="El documento tiene habilidad la columna “I” para que agregue las observaciones" sqref="B6:H86 K6:K86" xr:uid="{3E135371-BDA8-44DF-B222-469DBC0717B2}"/>
  </dataValidations>
  <printOptions horizontalCentered="1"/>
  <pageMargins left="0.47244094488188981" right="0.27559055118110237" top="0.15748031496062992" bottom="0.43307086614173229" header="0" footer="0"/>
  <pageSetup scale="74" firstPageNumber="54" fitToHeight="0" orientation="landscape" useFirstPageNumber="1" r:id="rId1"/>
  <headerFooter alignWithMargins="0">
    <oddFooter>&amp;R&amp;12 &amp;P</oddFooter>
  </headerFooter>
  <ignoredErrors>
    <ignoredError sqref="E87:F87" formulaRange="1"/>
    <ignoredError sqref="G87:G88" formula="1" formulaRange="1"/>
    <ignoredError sqref="H87:H88" evalError="1" formula="1" formulaRange="1"/>
    <ignoredError sqref="H89:H90"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E3FE61B2050E44DB938AC0B6B365105" ma:contentTypeVersion="19" ma:contentTypeDescription="Crear nuevo documento." ma:contentTypeScope="" ma:versionID="d40714e56c99a419decc179b0e496b4a">
  <xsd:schema xmlns:xsd="http://www.w3.org/2001/XMLSchema" xmlns:xs="http://www.w3.org/2001/XMLSchema" xmlns:p="http://schemas.microsoft.com/office/2006/metadata/properties" xmlns:ns3="c8e40af4-7bf7-420f-a2c0-51ab60387505" xmlns:ns4="2432e1fc-63bd-4c00-ab65-934d54afa31c" targetNamespace="http://schemas.microsoft.com/office/2006/metadata/properties" ma:root="true" ma:fieldsID="ff986a13f332dee475068b2aa19f78fd" ns3:_="" ns4:_="">
    <xsd:import namespace="c8e40af4-7bf7-420f-a2c0-51ab60387505"/>
    <xsd:import namespace="2432e1fc-63bd-4c00-ab65-934d54afa3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igrationWizId" minOccurs="0"/>
                <xsd:element ref="ns4:MigrationWizIdPermissions" minOccurs="0"/>
                <xsd:element ref="ns4:MigrationWizIdPermissionLevels" minOccurs="0"/>
                <xsd:element ref="ns4:MigrationWizIdDocumentLibraryPermissions" minOccurs="0"/>
                <xsd:element ref="ns4:MigrationWizIdSecurityGroups" minOccurs="0"/>
                <xsd:element ref="ns4:MediaServiceAutoKeyPoints" minOccurs="0"/>
                <xsd:element ref="ns4:MediaServiceKeyPoints"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40af4-7bf7-420f-a2c0-51ab60387505" elementFormDefault="qualified">
    <xsd:import namespace="http://schemas.microsoft.com/office/2006/documentManagement/types"/>
    <xsd:import namespace="http://schemas.microsoft.com/office/infopath/2007/PartnerControls"/>
    <xsd:element name="SharedWithUsers" ma:index="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element name="SharingHintHash" ma:index="6"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32e1fc-63bd-4c00-ab65-934d54afa31c"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ternalName="MediaServiceDateTaken" ma:readOnly="true">
      <xsd:simpleType>
        <xsd:restriction base="dms:Text"/>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igrationWizId" ma:index="17" nillable="true" ma:displayName="MigrationWizId" ma:internalName="MigrationWizId">
      <xsd:simpleType>
        <xsd:restriction base="dms:Text"/>
      </xsd:simpleType>
    </xsd:element>
    <xsd:element name="MigrationWizIdPermissions" ma:index="18" nillable="true" ma:displayName="MigrationWizIdPermissions" ma:internalName="MigrationWizIdPermissions">
      <xsd:simpleType>
        <xsd:restriction base="dms:Text"/>
      </xsd:simpleType>
    </xsd:element>
    <xsd:element name="MigrationWizIdPermissionLevels" ma:index="19" nillable="true" ma:displayName="MigrationWizIdPermissionLevels" ma:internalName="MigrationWizIdPermissionLevels">
      <xsd:simpleType>
        <xsd:restriction base="dms:Text"/>
      </xsd:simpleType>
    </xsd:element>
    <xsd:element name="MigrationWizIdDocumentLibraryPermissions" ma:index="20" nillable="true" ma:displayName="MigrationWizIdDocumentLibraryPermissions" ma:internalName="MigrationWizIdDocumentLibraryPermissions">
      <xsd:simpleType>
        <xsd:restriction base="dms:Text"/>
      </xsd:simpleType>
    </xsd:element>
    <xsd:element name="MigrationWizIdSecurityGroups" ma:index="21" nillable="true" ma:displayName="MigrationWizIdSecurityGroups" ma:internalName="MigrationWizIdSecurityGroups">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PermissionLevels xmlns="2432e1fc-63bd-4c00-ab65-934d54afa31c" xsi:nil="true"/>
    <MigrationWizId xmlns="2432e1fc-63bd-4c00-ab65-934d54afa31c" xsi:nil="true"/>
    <MigrationWizIdPermissions xmlns="2432e1fc-63bd-4c00-ab65-934d54afa31c" xsi:nil="true"/>
    <MigrationWizIdDocumentLibraryPermissions xmlns="2432e1fc-63bd-4c00-ab65-934d54afa31c" xsi:nil="true"/>
    <MigrationWizIdSecurityGroups xmlns="2432e1fc-63bd-4c00-ab65-934d54afa31c" xsi:nil="true"/>
  </documentManagement>
</p:properties>
</file>

<file path=customXml/itemProps1.xml><?xml version="1.0" encoding="utf-8"?>
<ds:datastoreItem xmlns:ds="http://schemas.openxmlformats.org/officeDocument/2006/customXml" ds:itemID="{8A7E0852-0CCB-429C-91ED-7B16DF8789F5}">
  <ds:schemaRefs>
    <ds:schemaRef ds:uri="http://schemas.microsoft.com/sharepoint/v3/contenttype/forms"/>
  </ds:schemaRefs>
</ds:datastoreItem>
</file>

<file path=customXml/itemProps2.xml><?xml version="1.0" encoding="utf-8"?>
<ds:datastoreItem xmlns:ds="http://schemas.openxmlformats.org/officeDocument/2006/customXml" ds:itemID="{ABBAF153-441F-49CD-AAF6-9D379BC5D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40af4-7bf7-420f-a2c0-51ab60387505"/>
    <ds:schemaRef ds:uri="2432e1fc-63bd-4c00-ab65-934d54afa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D4E919-17DB-410C-801B-AFD13C7CDBEF}">
  <ds:schemaRefs>
    <ds:schemaRef ds:uri="http://schemas.microsoft.com/office/2006/metadata/properties"/>
    <ds:schemaRef ds:uri="http://schemas.microsoft.com/office/infopath/2007/PartnerControls"/>
    <ds:schemaRef ds:uri="2432e1fc-63bd-4c00-ab65-934d54afa3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2023</vt:lpstr>
      <vt:lpstr>'PRESUPUESTO 2023'!Área_de_impresión</vt:lpstr>
      <vt:lpstr>'PRESUPUESTO 2023'!Títulos_a_imprimir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cp:lastPrinted>2022-08-19T16:47:23Z</cp:lastPrinted>
  <dcterms:created xsi:type="dcterms:W3CDTF">2020-07-21T18:06:29Z</dcterms:created>
  <dcterms:modified xsi:type="dcterms:W3CDTF">2022-08-25T22:11:00Z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0x010100AE3FE61B2050E44DB938AC0B6B365105</vt:lpwstr>
  </property>
</Properties>
</file>