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D:\ZARATEBR\Escritorio\Registro de calidad para Sharepoint\"/>
    </mc:Choice>
  </mc:AlternateContent>
  <xr:revisionPtr revIDLastSave="0" documentId="13_ncr:1_{3FAEBEF6-D750-4988-A3CE-179839D8BAFC}" xr6:coauthVersionLast="46" xr6:coauthVersionMax="46" xr10:uidLastSave="{00000000-0000-0000-0000-000000000000}"/>
  <bookViews>
    <workbookView xWindow="-120" yWindow="-120" windowWidth="20730" windowHeight="11160" tabRatio="898" xr2:uid="{00000000-000D-0000-FFFF-FFFF00000000}"/>
  </bookViews>
  <sheets>
    <sheet name="Presupuesto detallado" sheetId="12" r:id="rId1"/>
    <sheet name="Inversiones" sheetId="36" r:id="rId2"/>
    <sheet name="Plurianual" sheetId="37" r:id="rId3"/>
    <sheet name="Consultorías" sheetId="35" state="hidden" r:id="rId4"/>
  </sheets>
  <definedNames>
    <definedName name="_xlnm.Print_Area" localSheetId="1">Inversiones!$B$2:$I$17</definedName>
    <definedName name="_xlnm.Print_Area" localSheetId="0">'Presupuesto detallado'!$A$5:$I$162</definedName>
    <definedName name="_xlnm.Print_Titles" localSheetId="0">'Presupuesto detallado'!$1:$4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37" l="1"/>
  <c r="D20" i="37"/>
  <c r="C20" i="37"/>
  <c r="B20" i="37"/>
  <c r="B19" i="37" s="1"/>
  <c r="B27" i="37" s="1"/>
  <c r="E19" i="37"/>
  <c r="E27" i="37" s="1"/>
  <c r="D19" i="37"/>
  <c r="D27" i="37" s="1"/>
  <c r="C19" i="37"/>
  <c r="C27" i="37" s="1"/>
  <c r="E8" i="37"/>
  <c r="E15" i="37" s="1"/>
  <c r="E28" i="37" s="1"/>
  <c r="D8" i="37"/>
  <c r="D15" i="37" s="1"/>
  <c r="C8" i="37"/>
  <c r="C15" i="37" s="1"/>
  <c r="B8" i="37"/>
  <c r="B15" i="37" s="1"/>
  <c r="I13" i="36"/>
  <c r="I12" i="36"/>
  <c r="I11" i="36"/>
  <c r="I15" i="36" s="1"/>
  <c r="B28" i="37" l="1"/>
  <c r="C28" i="37"/>
  <c r="D28" i="37"/>
  <c r="G9" i="12" l="1"/>
  <c r="G15" i="12" l="1"/>
  <c r="G60" i="12" l="1"/>
  <c r="F19" i="35" l="1"/>
  <c r="F20" i="35" s="1"/>
  <c r="F21" i="35" s="1"/>
  <c r="I19" i="35"/>
  <c r="H19" i="35"/>
  <c r="G19" i="35"/>
  <c r="D5" i="35" l="1"/>
  <c r="D6" i="35"/>
  <c r="D7" i="35"/>
  <c r="D8" i="35"/>
  <c r="D9" i="35"/>
  <c r="D10" i="35"/>
  <c r="D11" i="35"/>
  <c r="D12" i="35"/>
  <c r="C5" i="35"/>
  <c r="C6" i="35"/>
  <c r="C7" i="35"/>
  <c r="C8" i="35"/>
  <c r="C9" i="35"/>
  <c r="C10" i="35"/>
  <c r="C11" i="35"/>
  <c r="C12" i="35"/>
  <c r="C13" i="35"/>
  <c r="B5" i="35"/>
  <c r="B6" i="35"/>
  <c r="B7" i="35"/>
  <c r="B8" i="35"/>
  <c r="B9" i="35"/>
  <c r="B10" i="35"/>
  <c r="B11" i="35"/>
  <c r="B12" i="35"/>
  <c r="B13" i="35"/>
  <c r="D4" i="35"/>
  <c r="C4" i="35"/>
  <c r="B4" i="35"/>
  <c r="G155" i="12" l="1"/>
  <c r="H145" i="12" l="1"/>
  <c r="G88" i="12" l="1"/>
  <c r="G22" i="12" l="1"/>
  <c r="H19" i="12" l="1"/>
  <c r="G77" i="12" l="1"/>
  <c r="H135" i="12" l="1"/>
  <c r="G79" i="12" l="1"/>
  <c r="H58" i="12" l="1"/>
  <c r="G93" i="12" l="1"/>
  <c r="G81" i="12" l="1"/>
  <c r="G83" i="12"/>
  <c r="H105" i="12" l="1"/>
  <c r="G52" i="12" l="1"/>
  <c r="H150" i="12" l="1"/>
  <c r="I133" i="12"/>
  <c r="H86" i="12"/>
  <c r="H7" i="12"/>
  <c r="H28" i="12"/>
  <c r="H36" i="12"/>
  <c r="H43" i="12"/>
  <c r="H120" i="12"/>
  <c r="H67" i="12" l="1"/>
  <c r="H91" i="12"/>
  <c r="H13" i="12"/>
  <c r="H124" i="12"/>
  <c r="H49" i="12"/>
  <c r="H115" i="12"/>
  <c r="I5" i="12"/>
  <c r="H108" i="12"/>
  <c r="H99" i="12"/>
  <c r="H153" i="12"/>
  <c r="H141" i="12" l="1"/>
  <c r="I139" i="12"/>
  <c r="I113" i="12"/>
  <c r="H75" i="12" l="1"/>
  <c r="I47" i="12" l="1"/>
  <c r="I162" i="12" l="1"/>
</calcChain>
</file>

<file path=xl/sharedStrings.xml><?xml version="1.0" encoding="utf-8"?>
<sst xmlns="http://schemas.openxmlformats.org/spreadsheetml/2006/main" count="290" uniqueCount="243">
  <si>
    <t xml:space="preserve">REMUNERACIONES BÁSICAS </t>
  </si>
  <si>
    <t>0.01.01</t>
  </si>
  <si>
    <t xml:space="preserve">Sueldos para cargos fijos </t>
  </si>
  <si>
    <t xml:space="preserve">Sueldos básicos </t>
  </si>
  <si>
    <t>Salario único de contratación</t>
  </si>
  <si>
    <t xml:space="preserve">REMUNERACIONES EVENTUALES </t>
  </si>
  <si>
    <t>0.02.01</t>
  </si>
  <si>
    <t xml:space="preserve">Tiempo extraordinario </t>
  </si>
  <si>
    <t>0.02.02</t>
  </si>
  <si>
    <t>Recargo de funciones</t>
  </si>
  <si>
    <t>INCENTIVOS SALARIALES</t>
  </si>
  <si>
    <t xml:space="preserve">0.03.01 </t>
  </si>
  <si>
    <t>Retribución por años servidos</t>
  </si>
  <si>
    <t xml:space="preserve">0.03.02  </t>
  </si>
  <si>
    <t>Restricción al ejercicio liberal de la profesión</t>
  </si>
  <si>
    <t>Prohibición</t>
  </si>
  <si>
    <t xml:space="preserve">0.03.03  </t>
  </si>
  <si>
    <t>Decimotercer mes</t>
  </si>
  <si>
    <t xml:space="preserve">0.03.04  </t>
  </si>
  <si>
    <t>Salario escolar</t>
  </si>
  <si>
    <t xml:space="preserve">0.03.99  </t>
  </si>
  <si>
    <t>Otros incentivos salariales</t>
  </si>
  <si>
    <t xml:space="preserve">CONTRIBUCIONES PATRONALES AL DESARROLLO Y LA SEGURIDAD SOCIAL </t>
  </si>
  <si>
    <t>0.04.01</t>
  </si>
  <si>
    <t xml:space="preserve">0.04.02 </t>
  </si>
  <si>
    <t xml:space="preserve">Contribución Patronal al Instituto Mixto de Ayuda Social </t>
  </si>
  <si>
    <t xml:space="preserve">0.04.03  </t>
  </si>
  <si>
    <t>Contribución Patronal al Instituto Nacional de Aprendizaje</t>
  </si>
  <si>
    <t xml:space="preserve">0.04.04 </t>
  </si>
  <si>
    <t xml:space="preserve">Contribución Patronal al Fondo de Desarrollo Social y Asignaciones Familiares </t>
  </si>
  <si>
    <t>0.04.05</t>
  </si>
  <si>
    <t>Contribución Patronal al Banco Popular y de Desarrollo Comunal</t>
  </si>
  <si>
    <t>CONTRIBUCIONES PATRONALES A FONDOS DE PENSIONES  Y OTROS FONDOS DE CAPITALIZACIÓN</t>
  </si>
  <si>
    <t xml:space="preserve">0.05.01 </t>
  </si>
  <si>
    <t>0.05.02</t>
  </si>
  <si>
    <t xml:space="preserve">Aporte Patronal al Régimen Obligatorio de Pensiones Complementarias </t>
  </si>
  <si>
    <t>0.05.03</t>
  </si>
  <si>
    <t xml:space="preserve">Aporte Patronal al Fondo de Capitalización Laboral  </t>
  </si>
  <si>
    <t>0.05.05</t>
  </si>
  <si>
    <t>REMUNERACIONES DIVERSAS</t>
  </si>
  <si>
    <t xml:space="preserve"> </t>
  </si>
  <si>
    <t>0.99.99</t>
  </si>
  <si>
    <t xml:space="preserve">Otras remuneraciones </t>
  </si>
  <si>
    <t>SERVICIOS BÁSICOS</t>
  </si>
  <si>
    <t>1.02.03</t>
  </si>
  <si>
    <t>Servicio de correo</t>
  </si>
  <si>
    <t>1.02.04</t>
  </si>
  <si>
    <t>Servicio de telecomunicaciones</t>
  </si>
  <si>
    <t>Servicio telefónico nacional</t>
  </si>
  <si>
    <t>Servicio telefónico internacional</t>
  </si>
  <si>
    <t>SERVICIOS COMERCIALES Y FINANCIEROS</t>
  </si>
  <si>
    <t>1.03.01</t>
  </si>
  <si>
    <t xml:space="preserve">Información </t>
  </si>
  <si>
    <t>Medios escritos</t>
  </si>
  <si>
    <t>SERVICIOS DE GESTIÓN Y APOYO</t>
  </si>
  <si>
    <t>1.04.04</t>
  </si>
  <si>
    <t>1.04.99</t>
  </si>
  <si>
    <t>Otros servicios de gestión y apoyo</t>
  </si>
  <si>
    <t>GASTOS DE VIAJE Y DE TRANSPORTE</t>
  </si>
  <si>
    <t>1.05.01</t>
  </si>
  <si>
    <t>Transporte dentro del país</t>
  </si>
  <si>
    <t>Servicio de peajes</t>
  </si>
  <si>
    <t>1.05.02</t>
  </si>
  <si>
    <t>Viáticos dentro del país</t>
  </si>
  <si>
    <t>1.05.03</t>
  </si>
  <si>
    <t>Transporte en el exterior</t>
  </si>
  <si>
    <t>Viajes oficiales</t>
  </si>
  <si>
    <t>1.05.04</t>
  </si>
  <si>
    <t>Viáticos en el exterior</t>
  </si>
  <si>
    <t>SEGUROS, REASEGUROS Y OTRAS OBLIGACIONES</t>
  </si>
  <si>
    <t>1.06.01</t>
  </si>
  <si>
    <t>Seguros</t>
  </si>
  <si>
    <t>CAPACITACIÓN Y PROTOCOLO</t>
  </si>
  <si>
    <t>1.07.01</t>
  </si>
  <si>
    <t>Actividades de capacitación</t>
  </si>
  <si>
    <t>Alquiler de equipo, sala o local para capacitación</t>
  </si>
  <si>
    <t xml:space="preserve">Alimentación para participantes en eventos de capacitación </t>
  </si>
  <si>
    <t>MANTENIMIENTO Y REPARACIÓN</t>
  </si>
  <si>
    <t>1.08.05</t>
  </si>
  <si>
    <t xml:space="preserve">Mantenimiento y reparación de equipo de transporte </t>
  </si>
  <si>
    <t>1.08.06</t>
  </si>
  <si>
    <t xml:space="preserve">Mantenimiento y reparación de equipo de comunicación </t>
  </si>
  <si>
    <t>1.08.99</t>
  </si>
  <si>
    <t>Mantenimiento y reparación de otros equipos</t>
  </si>
  <si>
    <t>SERVICIOS DIVERSOS</t>
  </si>
  <si>
    <t>1.99.99</t>
  </si>
  <si>
    <t>Otros servicios no especificados</t>
  </si>
  <si>
    <t xml:space="preserve">PRODUCTOS QUÍMICOS Y CONEXOS </t>
  </si>
  <si>
    <t>2.01.01</t>
  </si>
  <si>
    <t>Combustibles y lubricantes</t>
  </si>
  <si>
    <t>2.01.04</t>
  </si>
  <si>
    <t>Tintas, pinturas y diluyentes</t>
  </si>
  <si>
    <t>HERRAMIENTAS, REPUESTOS Y ACCESORIOS</t>
  </si>
  <si>
    <t>2.04.01</t>
  </si>
  <si>
    <t>Herramientas e instrumentos</t>
  </si>
  <si>
    <t>2.04.02</t>
  </si>
  <si>
    <t>Repuestos y accesorios</t>
  </si>
  <si>
    <t>ÚTILES,  MATERIALES Y  SUMINISTROS DIVERSOS</t>
  </si>
  <si>
    <t>2.99.01</t>
  </si>
  <si>
    <t xml:space="preserve">Útiles y materiales de oficina y cómputo </t>
  </si>
  <si>
    <t>2.99.03</t>
  </si>
  <si>
    <t xml:space="preserve">Productos de papel, cartón e impresos </t>
  </si>
  <si>
    <t>2.99.04</t>
  </si>
  <si>
    <t>Textiles y vestuario</t>
  </si>
  <si>
    <t>2.99.05</t>
  </si>
  <si>
    <t xml:space="preserve">Útiles y materiales de limpieza </t>
  </si>
  <si>
    <t>2.99.07</t>
  </si>
  <si>
    <t xml:space="preserve">Útiles y materiales de cocina y comedor </t>
  </si>
  <si>
    <t>2.99.99</t>
  </si>
  <si>
    <t>Otros útiles, materiales y suministros</t>
  </si>
  <si>
    <t>BIENES DURADEROS DIVERSOS</t>
  </si>
  <si>
    <t xml:space="preserve">TRANSFERENCIAS CORRIENTES </t>
  </si>
  <si>
    <t>TRANSFERENCIAS CORRIENTES A PERSONAS</t>
  </si>
  <si>
    <t>PRESTACIONES</t>
  </si>
  <si>
    <t>6.03.01</t>
  </si>
  <si>
    <t>Prestaciones legales</t>
  </si>
  <si>
    <t>6.03.99</t>
  </si>
  <si>
    <t>Otras prestaciones a terceras personas (subsidios por incapacidad)</t>
  </si>
  <si>
    <t>OTRAS TRANSFERENCIAS CORRIENTES AL SECTOR PRIVADO</t>
  </si>
  <si>
    <t>6.06.01</t>
  </si>
  <si>
    <t xml:space="preserve">Indemnizaciones </t>
  </si>
  <si>
    <t>TRANSFERENCIAS CORRIENTES AL SECTOR EXTERNO</t>
  </si>
  <si>
    <t>6.07.01</t>
  </si>
  <si>
    <t>Transferencias corrientes a organismos internacionales</t>
  </si>
  <si>
    <t>TOTAL GENERAL</t>
  </si>
  <si>
    <t>1.04.05</t>
  </si>
  <si>
    <t>Sub Cuenta</t>
  </si>
  <si>
    <t>Cuenta Mayor</t>
  </si>
  <si>
    <t>Detalle</t>
  </si>
  <si>
    <t>Servicios en ciencias económicas y sociales</t>
  </si>
  <si>
    <t>Cuenta</t>
  </si>
  <si>
    <t>Horas Extras</t>
  </si>
  <si>
    <t>1.03.07</t>
  </si>
  <si>
    <t>Servicio de Transferencia Electrónica de Información</t>
  </si>
  <si>
    <t>2.99.06</t>
  </si>
  <si>
    <t>Útiles y materiales de resguardo y seguridad</t>
  </si>
  <si>
    <t>1.09.99</t>
  </si>
  <si>
    <t>Otros Impuestos</t>
  </si>
  <si>
    <t>Impuestos</t>
  </si>
  <si>
    <t>Contribución Patronal al Seguro de Salud de la CCSS</t>
  </si>
  <si>
    <t>Contribución Patronal al Seguro de Pensiones de la CCSS</t>
  </si>
  <si>
    <t>Contribución Patronal a fondos administrados por entes privados</t>
  </si>
  <si>
    <t>5.99.03</t>
  </si>
  <si>
    <t>Información y sub a periódicos</t>
  </si>
  <si>
    <t>6.02.02</t>
  </si>
  <si>
    <t xml:space="preserve">Ayudas a terceras personas  </t>
  </si>
  <si>
    <t>Seguro de vehículos</t>
  </si>
  <si>
    <t>Bienes intangibles</t>
  </si>
  <si>
    <t>Servicio redes informáticas</t>
  </si>
  <si>
    <t>Servicio de desarrollo de sistemas</t>
  </si>
  <si>
    <t xml:space="preserve">Viajes y Viáticos de capacitación </t>
  </si>
  <si>
    <t>Producto Interno Bruto a precios de mercado, nominal</t>
  </si>
  <si>
    <t>Crecimiento</t>
  </si>
  <si>
    <t>Promedio</t>
  </si>
  <si>
    <t>Millones de colones</t>
  </si>
  <si>
    <t>Servicio celular y data cards (9)</t>
  </si>
  <si>
    <t>Radio y televisión Educación financiera</t>
  </si>
  <si>
    <t>Contrataciones de instructores y cursos</t>
  </si>
  <si>
    <t>0.03.02</t>
  </si>
  <si>
    <t>Cuentas presupuestarias</t>
  </si>
  <si>
    <t>SUPEN
PROYECTO DE PRESUPUESTO
2022</t>
  </si>
  <si>
    <t>0.01</t>
  </si>
  <si>
    <t>0.02</t>
  </si>
  <si>
    <t>0.03</t>
  </si>
  <si>
    <t>0.04</t>
  </si>
  <si>
    <t>0.05</t>
  </si>
  <si>
    <t>0.99</t>
  </si>
  <si>
    <t>1.02</t>
  </si>
  <si>
    <t>1.03</t>
  </si>
  <si>
    <t>1.04</t>
  </si>
  <si>
    <t>1.05</t>
  </si>
  <si>
    <t>1.06</t>
  </si>
  <si>
    <t>1.07</t>
  </si>
  <si>
    <t>1.08</t>
  </si>
  <si>
    <t>1.09</t>
  </si>
  <si>
    <t>1.99</t>
  </si>
  <si>
    <t>2.01</t>
  </si>
  <si>
    <t>2.04</t>
  </si>
  <si>
    <t>2.99</t>
  </si>
  <si>
    <t>5.99</t>
  </si>
  <si>
    <t>6.02</t>
  </si>
  <si>
    <t>6.03</t>
  </si>
  <si>
    <t>6.06</t>
  </si>
  <si>
    <t>6.07</t>
  </si>
  <si>
    <t xml:space="preserve">REMUNERACIONES </t>
  </si>
  <si>
    <t xml:space="preserve">SERVICIOS </t>
  </si>
  <si>
    <t xml:space="preserve">MATERIALES Y SUMINISTROS </t>
  </si>
  <si>
    <t xml:space="preserve">BIENES DURADEROS </t>
  </si>
  <si>
    <t>Cuadro # 17</t>
  </si>
  <si>
    <t>Plan de Inversiones y Justificación de Partidas para el 2022</t>
  </si>
  <si>
    <t>(En miles de colones)</t>
  </si>
  <si>
    <t>REQUERIMIENTO PARA EL PERÍODO-POI/2022</t>
  </si>
  <si>
    <t xml:space="preserve">JUSTIFICACIÓN DEL REQUERIMIENTO </t>
  </si>
  <si>
    <t>Nombre del bien o artículo</t>
  </si>
  <si>
    <t>Cantidad</t>
  </si>
  <si>
    <t>Necesidad que resuelve</t>
  </si>
  <si>
    <t>Resultado asociado con el bien</t>
  </si>
  <si>
    <t>Operaciones normales apoyadas con el bien</t>
  </si>
  <si>
    <t>Diferentes proyectos estratégicos apoyados con el bien</t>
  </si>
  <si>
    <t>Costo
Total</t>
  </si>
  <si>
    <t>INSTANCIA</t>
  </si>
  <si>
    <t>Gestión Administrativa</t>
  </si>
  <si>
    <t>Pago del mantenimiento del programa de supervisión Team Mate</t>
  </si>
  <si>
    <t xml:space="preserve">Actualización del programa de supervisión </t>
  </si>
  <si>
    <t>Mejorar las herramientas de trabajo de los funcionarios</t>
  </si>
  <si>
    <t>Mejorar la tecnología de usuario final</t>
  </si>
  <si>
    <t>Plan de mantenimiento SUPEN</t>
  </si>
  <si>
    <t>Licencias Team Mate</t>
  </si>
  <si>
    <t xml:space="preserve">Suministrar el comité de riesgo de programas para el control de la información </t>
  </si>
  <si>
    <t>Servicios Tecnológicos que brinda el BCCR (Proyectos)</t>
  </si>
  <si>
    <t>Pago de los servicios que brinda el BCCR</t>
  </si>
  <si>
    <t>TOTAL</t>
  </si>
  <si>
    <t>Cuadro # 12</t>
  </si>
  <si>
    <t>Presupuesto Plurianual</t>
  </si>
  <si>
    <t>(en millones de colones)</t>
  </si>
  <si>
    <t>INGRESOS</t>
  </si>
  <si>
    <t>VINCULACIÓN CON OBJETIVOS Y METAS DE MEDIANO Y LARGO PLAZO</t>
  </si>
  <si>
    <t>Plan Estratégico 2019-2023</t>
  </si>
  <si>
    <t xml:space="preserve">INGRESOS CORRIENTES </t>
  </si>
  <si>
    <t>Ingresos Tributarios</t>
  </si>
  <si>
    <t xml:space="preserve">Contribuciones Sociales </t>
  </si>
  <si>
    <t>Ingresos no Tributarios</t>
  </si>
  <si>
    <t>Transferencias Corrientes</t>
  </si>
  <si>
    <t>Aporte del Banco Central de Costa Rica, sobre el 100% del presupuesto, según artículo 174, Ley 7732</t>
  </si>
  <si>
    <t>INGRESOS DE CAPITAL</t>
  </si>
  <si>
    <t>FINANCIAMIENTO</t>
  </si>
  <si>
    <t xml:space="preserve">GASTOS </t>
  </si>
  <si>
    <t>GASTO CORRIENTE</t>
  </si>
  <si>
    <t xml:space="preserve">Gastos de Consumo </t>
  </si>
  <si>
    <t xml:space="preserve">  Remuneraciones</t>
  </si>
  <si>
    <t xml:space="preserve"> Adquisición de bienes y servicios </t>
  </si>
  <si>
    <t xml:space="preserve">Transferencias corrientes </t>
  </si>
  <si>
    <t>GASTO DE CAPITAL</t>
  </si>
  <si>
    <t>TRANSACCIONES FINANCIERAS</t>
  </si>
  <si>
    <t>SUMAS SIN ASIGNACIÓN PRESUPUESTARIA</t>
  </si>
  <si>
    <r>
      <t>Ingresos - Gastos</t>
    </r>
    <r>
      <rPr>
        <sz val="8"/>
        <rFont val="Arial"/>
        <family val="2"/>
      </rPr>
      <t>1/</t>
    </r>
  </si>
  <si>
    <r>
      <t xml:space="preserve">Análisis de Resultados de proyecciones de ingresos y gastos: </t>
    </r>
    <r>
      <rPr>
        <sz val="11"/>
        <color theme="1"/>
        <rFont val="Arial"/>
        <family val="2"/>
      </rPr>
      <t>La proyección presupuestaria plurianual se desarrolló bajo la premisa de vislumbrar e identificar tendencias de gasto a futuro, de tal forma que le permitan a la superintendencia tomar medidas preventivas oportunamente con respecto a la demanda y los requerimientos presupuestarios a futuro que le ayuden a visualizar, en forma global, la asignación de recursos para el cumplimiento de sus objetivos y metas definidos en la planificación de mediano plazo o para el financiamiento sostenido de los gastos recurrentes. Para alcanzar el equilibrio presupuestario, se consideró en el análisis la asignación eficiente de los recursos, la continuidad de la prestación de los servicios públicos y el aseguramiento financiero de los programas y proyectos de la SUPEN. Además, se consideró, la incidencia de factores políticos, económicos, socioculturales, tecnológicos, ambientales y legales, en el cumplimiento de la programación plurianual.</t>
    </r>
  </si>
  <si>
    <r>
      <t xml:space="preserve">Supuestos Técnicos utilizados para las proyecciones de ingresos y gastos: 
</t>
    </r>
    <r>
      <rPr>
        <sz val="11"/>
        <color theme="1"/>
        <rFont val="Arial"/>
        <family val="2"/>
      </rPr>
      <t>1. Lineamientos de formulación presupuestaria del Banco Central de Costa Rica.
2. Lineamientos de formulación presupuestaria del Consejo Nacional de Supervisión del Sistema Financiero.
3. Ley Reguladora del Mercado de Valores, artículo 174, inciso c).
4. Ley N° 9635, Fortalecimiento de las finanzas públicas
5. Indicadores económicos dados en el Programa Macroeconómico.</t>
    </r>
  </si>
  <si>
    <t>1/: Deben cumplir con principio de equilibrio presupuestario</t>
  </si>
  <si>
    <t>Conferencia internacional de la Seguridad Social (CISS).</t>
  </si>
  <si>
    <t>Asociación internacional de Organismos de Supervisión (AIOS).</t>
  </si>
  <si>
    <t>Organización Iberoamericana de Seguridad Social  OISS.</t>
  </si>
  <si>
    <t>Organismo Internacional de Sistemas de Pensiones (IOPS).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</si>
</sst>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00_);_(* \(#,##0.00\);_(* &quot;-&quot;??_);_(@_)"/>
    <numFmt numFmtId="165" formatCode="0.0%"/>
    <numFmt numFmtId="166" formatCode="_-* #,##0.0_-;\-* #,##0.0_-;_-* &quot;-&quot;_-;_-@_-"/>
    <numFmt numFmtId="167" formatCode="_-* #,##0.00_-;\-* #,##0.00_-;_-* &quot;-&quot;_-;_-@_-"/>
    <numFmt numFmtId="168" formatCode="_-* #,##0.00\ _€_-;\-* #,##0.00\ _€_-;_-* &quot;-&quot;??\ _€_-;_-@_-"/>
    <numFmt numFmtId="169" formatCode="00"/>
    <numFmt numFmtId="170" formatCode="_(* #,##0_);_(* \(#,##0\);_(* &quot;-&quot;??_);_(@_)"/>
    <numFmt numFmtId="171" formatCode="_-* #,##0_-;\-* #,##0_-;_-* &quot;-&quot;??_-;_-@_-"/>
    <numFmt numFmtId="172" formatCode="#,##0_ ;\-#,##0\ "/>
  </numFmts>
  <fonts count="45" x14ac:knownFonts="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8"/>
      <name val="Arial"/>
      <family val="2"/>
    </font>
    <font>
      <b/>
      <sz val="8"/>
      <name val="Arial"/>
      <family val="2"/>
    </font>
    <font>
      <sz val="8"/>
      <name val="Arial"/>
      <family val="2"/>
    </font>
    <font>
      <sz val="8"/>
      <color indexed="12"/>
      <name val="Arial"/>
      <family val="2"/>
    </font>
    <font>
      <sz val="9"/>
      <name val="Bodoni MT"/>
      <family val="1"/>
    </font>
    <font>
      <sz val="11"/>
      <name val="Bodoni MT"/>
      <family val="1"/>
    </font>
    <font>
      <b/>
      <sz val="8"/>
      <color rgb="FFFF0000"/>
      <name val="Arial"/>
      <family val="2"/>
    </font>
    <font>
      <sz val="8"/>
      <color theme="1"/>
      <name val="Arial"/>
      <family val="2"/>
    </font>
    <font>
      <b/>
      <sz val="12"/>
      <name val="Arial"/>
      <family val="2"/>
    </font>
    <font>
      <sz val="11"/>
      <name val="Calibri"/>
      <family val="2"/>
      <scheme val="minor"/>
    </font>
    <font>
      <b/>
      <sz val="8"/>
      <color theme="1"/>
      <name val="Arial"/>
      <family val="2"/>
    </font>
    <font>
      <sz val="11"/>
      <name val="Arial"/>
      <family val="2"/>
    </font>
    <font>
      <sz val="10"/>
      <name val="Arial"/>
      <family val="2"/>
    </font>
    <font>
      <b/>
      <vertAlign val="superscript"/>
      <sz val="9"/>
      <name val="Arial"/>
      <family val="2"/>
    </font>
    <font>
      <sz val="8"/>
      <color rgb="FF000000"/>
      <name val="Arial"/>
      <family val="2"/>
    </font>
    <font>
      <sz val="10"/>
      <color rgb="FF000000"/>
      <name val="Arial"/>
      <family val="2"/>
    </font>
    <font>
      <sz val="11"/>
      <color rgb="FFFFFFFF"/>
      <name val="Arial"/>
      <family val="2"/>
    </font>
    <font>
      <sz val="11"/>
      <color rgb="FF000000"/>
      <name val="Arial"/>
      <family val="2"/>
    </font>
    <font>
      <sz val="9"/>
      <name val="Calibri"/>
      <family val="2"/>
      <scheme val="minor"/>
    </font>
    <font>
      <b/>
      <sz val="8"/>
      <color indexed="8"/>
      <name val="Arial"/>
      <family val="2"/>
    </font>
    <font>
      <sz val="12"/>
      <name val="Arial"/>
      <family val="2"/>
    </font>
    <font>
      <b/>
      <sz val="14"/>
      <name val="Arial"/>
      <family val="2"/>
    </font>
    <font>
      <sz val="9"/>
      <name val="Arial"/>
      <family val="2"/>
    </font>
    <font>
      <b/>
      <u/>
      <sz val="10"/>
      <name val="Calibri"/>
      <family val="2"/>
      <scheme val="minor"/>
    </font>
    <font>
      <b/>
      <sz val="10"/>
      <name val="Calibri"/>
      <family val="2"/>
      <scheme val="minor"/>
    </font>
    <font>
      <sz val="8"/>
      <name val="Tahoma"/>
      <family val="2"/>
    </font>
    <font>
      <b/>
      <sz val="9"/>
      <name val="Calibri"/>
      <family val="2"/>
      <scheme val="minor"/>
    </font>
    <font>
      <b/>
      <sz val="8"/>
      <name val="Tahoma"/>
      <family val="2"/>
    </font>
    <font>
      <b/>
      <i/>
      <sz val="9"/>
      <name val="Calibri"/>
      <family val="2"/>
      <scheme val="minor"/>
    </font>
    <font>
      <b/>
      <sz val="14"/>
      <name val="Calibri"/>
      <family val="2"/>
      <scheme val="minor"/>
    </font>
    <font>
      <sz val="10"/>
      <name val="Calibri"/>
      <family val="2"/>
      <scheme val="minor"/>
    </font>
    <font>
      <sz val="12"/>
      <name val="Calibri"/>
      <family val="2"/>
      <scheme val="minor"/>
    </font>
    <font>
      <b/>
      <sz val="11"/>
      <color theme="1"/>
      <name val="Arial"/>
      <family val="2"/>
    </font>
    <font>
      <b/>
      <sz val="9"/>
      <color theme="1"/>
      <name val="Arial"/>
      <family val="2"/>
    </font>
    <font>
      <b/>
      <sz val="11"/>
      <color rgb="FF0B5394"/>
      <name val="Arial"/>
      <family val="2"/>
    </font>
    <font>
      <b/>
      <sz val="11"/>
      <color rgb="FF000000"/>
      <name val="Arial"/>
      <family val="2"/>
    </font>
    <font>
      <i/>
      <sz val="11"/>
      <color theme="1"/>
      <name val="Arial"/>
      <family val="2"/>
    </font>
    <font>
      <b/>
      <sz val="11"/>
      <color theme="1"/>
      <name val="Calibri"/>
      <family val="2"/>
    </font>
    <font>
      <sz val="11"/>
      <color theme="1"/>
      <name val="Calibri"/>
      <family val="2"/>
    </font>
    <font>
      <sz val="11"/>
      <color theme="1"/>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rgb="FF0C365E"/>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C9DAF8"/>
        <bgColor rgb="FFC9DAF8"/>
      </patternFill>
    </fill>
    <fill>
      <patternFill patternType="solid">
        <fgColor theme="0"/>
        <bgColor rgb="FFDAEEF3"/>
      </patternFill>
    </fill>
    <fill>
      <patternFill patternType="solid">
        <fgColor rgb="FFC6D9F0"/>
        <bgColor rgb="FFC6D9F0"/>
      </patternFill>
    </fill>
    <fill>
      <patternFill patternType="solid">
        <fgColor rgb="FFF3F3F3"/>
        <bgColor rgb="FFF3F3F3"/>
      </patternFill>
    </fill>
  </fills>
  <borders count="23">
    <border>
      <left/>
      <right/>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43" fontId="3" fillId="0" borderId="0" applyFont="0" applyFill="0" applyBorder="0" applyAlignment="0" applyProtection="0"/>
    <xf numFmtId="3" fontId="10" fillId="0" borderId="0"/>
    <xf numFmtId="9" fontId="3" fillId="0" borderId="0" applyFont="0" applyFill="0" applyBorder="0" applyAlignment="0" applyProtection="0"/>
    <xf numFmtId="41" fontId="17"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168" fontId="3"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0" fontId="3" fillId="0" borderId="0"/>
    <xf numFmtId="0" fontId="1" fillId="0" borderId="0"/>
    <xf numFmtId="41" fontId="1" fillId="0" borderId="0" applyFont="0" applyFill="0" applyBorder="0" applyAlignment="0" applyProtection="0"/>
  </cellStyleXfs>
  <cellXfs count="175">
    <xf numFmtId="0" fontId="0" fillId="0" borderId="0" xfId="0"/>
    <xf numFmtId="0" fontId="6" fillId="0" borderId="4" xfId="0" applyFont="1" applyBorder="1" applyAlignment="1">
      <alignment horizontal="centerContinuous" vertical="center"/>
    </xf>
    <xf numFmtId="0" fontId="7" fillId="0" borderId="0" xfId="0" applyFont="1" applyBorder="1" applyAlignment="1">
      <alignment horizontal="center" vertical="center"/>
    </xf>
    <xf numFmtId="0" fontId="7" fillId="0" borderId="0" xfId="0" applyFont="1" applyBorder="1" applyAlignment="1">
      <alignment vertical="center"/>
    </xf>
    <xf numFmtId="43" fontId="7" fillId="0" borderId="0" xfId="1" applyFont="1" applyBorder="1" applyAlignment="1">
      <alignment vertical="center"/>
    </xf>
    <xf numFmtId="4" fontId="7" fillId="0" borderId="0" xfId="0" applyNumberFormat="1" applyFont="1" applyBorder="1" applyAlignment="1">
      <alignment vertical="center"/>
    </xf>
    <xf numFmtId="4" fontId="5" fillId="0" borderId="0" xfId="0" applyNumberFormat="1" applyFont="1" applyBorder="1" applyAlignment="1">
      <alignment vertical="center"/>
    </xf>
    <xf numFmtId="0" fontId="14" fillId="0" borderId="0" xfId="0" applyFont="1" applyBorder="1" applyAlignment="1">
      <alignment vertical="center"/>
    </xf>
    <xf numFmtId="3" fontId="14" fillId="0" borderId="0" xfId="2" applyFont="1" applyAlignment="1">
      <alignment vertical="center"/>
    </xf>
    <xf numFmtId="43" fontId="9" fillId="0" borderId="0" xfId="1" applyFont="1" applyAlignment="1">
      <alignment vertical="center"/>
    </xf>
    <xf numFmtId="3" fontId="9" fillId="0" borderId="0" xfId="2" applyFont="1" applyFill="1" applyAlignment="1">
      <alignment vertical="center"/>
    </xf>
    <xf numFmtId="3" fontId="9" fillId="0" borderId="0" xfId="2" applyFont="1" applyAlignment="1">
      <alignment vertical="center"/>
    </xf>
    <xf numFmtId="43" fontId="7" fillId="0" borderId="0" xfId="0" applyNumberFormat="1" applyFont="1" applyBorder="1" applyAlignment="1">
      <alignment vertical="center"/>
    </xf>
    <xf numFmtId="43" fontId="7" fillId="0" borderId="0" xfId="1"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xf>
    <xf numFmtId="4" fontId="7" fillId="0" borderId="9" xfId="1" applyNumberFormat="1" applyFont="1" applyBorder="1" applyAlignment="1">
      <alignment vertical="center"/>
    </xf>
    <xf numFmtId="4" fontId="7" fillId="0" borderId="12" xfId="1" applyNumberFormat="1" applyFont="1" applyBorder="1" applyAlignment="1">
      <alignment vertical="center"/>
    </xf>
    <xf numFmtId="0" fontId="7" fillId="3" borderId="1" xfId="0" applyFont="1" applyFill="1" applyBorder="1" applyAlignment="1">
      <alignment vertical="center"/>
    </xf>
    <xf numFmtId="4" fontId="7" fillId="0" borderId="8" xfId="0" applyNumberFormat="1" applyFont="1" applyBorder="1" applyAlignment="1">
      <alignment vertical="center"/>
    </xf>
    <xf numFmtId="4" fontId="7" fillId="0" borderId="7" xfId="0" applyNumberFormat="1" applyFont="1" applyBorder="1" applyAlignment="1">
      <alignment vertical="center"/>
    </xf>
    <xf numFmtId="164" fontId="7" fillId="0" borderId="0" xfId="0" applyNumberFormat="1" applyFont="1" applyBorder="1" applyAlignment="1">
      <alignment vertical="center"/>
    </xf>
    <xf numFmtId="0" fontId="8" fillId="0" borderId="0" xfId="0" applyFont="1" applyBorder="1" applyAlignment="1">
      <alignment vertical="center"/>
    </xf>
    <xf numFmtId="0" fontId="5" fillId="0" borderId="0" xfId="0" applyFont="1" applyBorder="1" applyAlignment="1">
      <alignment vertical="center"/>
    </xf>
    <xf numFmtId="0" fontId="7" fillId="0" borderId="0" xfId="0" applyFont="1" applyFill="1" applyBorder="1" applyAlignment="1">
      <alignment vertical="center"/>
    </xf>
    <xf numFmtId="43" fontId="11" fillId="0" borderId="0" xfId="1" applyFont="1" applyBorder="1" applyAlignment="1">
      <alignment vertical="center"/>
    </xf>
    <xf numFmtId="10" fontId="0" fillId="0" borderId="0" xfId="3" applyNumberFormat="1" applyFont="1"/>
    <xf numFmtId="0" fontId="3" fillId="0" borderId="0" xfId="0" applyFont="1"/>
    <xf numFmtId="0" fontId="16" fillId="0" borderId="1" xfId="0" applyFont="1" applyFill="1" applyBorder="1" applyAlignment="1">
      <alignment vertical="center"/>
    </xf>
    <xf numFmtId="0" fontId="18" fillId="0" borderId="9" xfId="1" quotePrefix="1" applyNumberFormat="1" applyFont="1" applyFill="1" applyBorder="1" applyAlignment="1">
      <alignment horizontal="left" vertical="center"/>
    </xf>
    <xf numFmtId="43" fontId="16" fillId="0" borderId="9" xfId="1" applyFont="1" applyFill="1" applyBorder="1" applyAlignment="1">
      <alignment vertical="center"/>
    </xf>
    <xf numFmtId="0" fontId="19" fillId="4" borderId="0" xfId="0" applyFont="1" applyFill="1" applyAlignment="1">
      <alignment vertical="center" wrapText="1"/>
    </xf>
    <xf numFmtId="0" fontId="20" fillId="4" borderId="0" xfId="0" applyFont="1" applyFill="1" applyAlignment="1">
      <alignment vertical="center"/>
    </xf>
    <xf numFmtId="0" fontId="19" fillId="4" borderId="0" xfId="0" applyFont="1" applyFill="1" applyAlignment="1">
      <alignment horizontal="right" vertical="center" wrapText="1"/>
    </xf>
    <xf numFmtId="165" fontId="0" fillId="0" borderId="0" xfId="3" applyNumberFormat="1" applyFont="1"/>
    <xf numFmtId="165" fontId="0" fillId="0" borderId="0" xfId="0" applyNumberFormat="1"/>
    <xf numFmtId="166" fontId="0" fillId="0" borderId="0" xfId="0" applyNumberFormat="1"/>
    <xf numFmtId="0" fontId="16" fillId="0" borderId="0" xfId="0" applyFont="1" applyAlignment="1">
      <alignment horizontal="right"/>
    </xf>
    <xf numFmtId="0" fontId="16" fillId="0" borderId="0" xfId="0" applyFont="1"/>
    <xf numFmtId="0" fontId="21" fillId="5" borderId="0" xfId="0" applyFont="1" applyFill="1" applyAlignment="1">
      <alignment horizontal="center" vertical="center" wrapText="1"/>
    </xf>
    <xf numFmtId="0" fontId="22" fillId="4" borderId="0" xfId="0" applyFont="1" applyFill="1" applyAlignment="1">
      <alignment horizontal="right" vertical="center" wrapText="1"/>
    </xf>
    <xf numFmtId="0" fontId="22" fillId="4" borderId="0" xfId="0" applyFont="1" applyFill="1" applyAlignment="1">
      <alignment vertical="center"/>
    </xf>
    <xf numFmtId="166" fontId="22" fillId="4" borderId="0" xfId="4" applyNumberFormat="1" applyFont="1" applyFill="1" applyAlignment="1">
      <alignment horizontal="right" vertical="center" wrapText="1"/>
    </xf>
    <xf numFmtId="9" fontId="0" fillId="0" borderId="0" xfId="0" applyNumberFormat="1" applyAlignment="1">
      <alignment horizontal="left"/>
    </xf>
    <xf numFmtId="4" fontId="5" fillId="0" borderId="0" xfId="0" applyNumberFormat="1" applyFont="1" applyBorder="1" applyAlignment="1">
      <alignment horizontal="right" vertical="center"/>
    </xf>
    <xf numFmtId="3" fontId="23" fillId="0" borderId="0" xfId="2" applyFont="1" applyFill="1" applyAlignment="1">
      <alignment vertical="center"/>
    </xf>
    <xf numFmtId="4" fontId="14" fillId="0" borderId="0" xfId="0" applyNumberFormat="1" applyFont="1" applyBorder="1" applyAlignment="1">
      <alignment vertical="center"/>
    </xf>
    <xf numFmtId="4" fontId="7" fillId="0" borderId="8" xfId="1" applyNumberFormat="1" applyFont="1" applyBorder="1" applyAlignment="1">
      <alignment vertical="center"/>
    </xf>
    <xf numFmtId="169" fontId="5"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6" xfId="0" applyFont="1" applyFill="1" applyBorder="1" applyAlignment="1">
      <alignment vertical="center"/>
    </xf>
    <xf numFmtId="0" fontId="7" fillId="0" borderId="6" xfId="0" applyFont="1" applyFill="1" applyBorder="1" applyAlignment="1">
      <alignment vertical="center"/>
    </xf>
    <xf numFmtId="4" fontId="7" fillId="0" borderId="9" xfId="1" applyNumberFormat="1" applyFont="1" applyFill="1" applyBorder="1" applyAlignment="1">
      <alignment vertical="center"/>
    </xf>
    <xf numFmtId="4" fontId="7" fillId="0" borderId="11" xfId="1" applyNumberFormat="1" applyFont="1" applyFill="1" applyBorder="1" applyAlignment="1">
      <alignment vertical="center"/>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xf>
    <xf numFmtId="4" fontId="6" fillId="0" borderId="9" xfId="1" applyNumberFormat="1" applyFont="1" applyFill="1" applyBorder="1" applyAlignment="1">
      <alignment vertical="center"/>
    </xf>
    <xf numFmtId="4" fontId="7" fillId="0" borderId="12" xfId="1" applyNumberFormat="1" applyFont="1" applyFill="1" applyBorder="1" applyAlignment="1">
      <alignment vertical="center"/>
    </xf>
    <xf numFmtId="0" fontId="7" fillId="0" borderId="1" xfId="0" applyFont="1" applyFill="1" applyBorder="1" applyAlignment="1">
      <alignment vertical="center"/>
    </xf>
    <xf numFmtId="0" fontId="5" fillId="0" borderId="1" xfId="0" applyFont="1" applyFill="1" applyBorder="1" applyAlignment="1">
      <alignment vertical="center"/>
    </xf>
    <xf numFmtId="169" fontId="5" fillId="0" borderId="1" xfId="0" applyNumberFormat="1" applyFont="1" applyFill="1" applyBorder="1" applyAlignment="1">
      <alignment horizontal="center" vertical="center"/>
    </xf>
    <xf numFmtId="4" fontId="5" fillId="0" borderId="9" xfId="1" applyNumberFormat="1" applyFont="1" applyFill="1" applyBorder="1" applyAlignment="1">
      <alignment vertical="center"/>
    </xf>
    <xf numFmtId="0" fontId="6" fillId="0" borderId="1" xfId="0" applyFont="1" applyFill="1" applyBorder="1" applyAlignment="1">
      <alignment horizontal="justify" vertical="center"/>
    </xf>
    <xf numFmtId="0" fontId="7" fillId="0" borderId="0" xfId="0" applyFont="1" applyFill="1" applyBorder="1" applyAlignment="1">
      <alignment horizontal="center" vertical="center"/>
    </xf>
    <xf numFmtId="0" fontId="5" fillId="0" borderId="1" xfId="0" applyFont="1" applyFill="1" applyBorder="1" applyAlignment="1">
      <alignment horizontal="justify" vertical="center"/>
    </xf>
    <xf numFmtId="4" fontId="7" fillId="0" borderId="9" xfId="1" applyNumberFormat="1" applyFont="1" applyFill="1" applyBorder="1" applyAlignment="1">
      <alignment horizontal="right" vertical="center"/>
    </xf>
    <xf numFmtId="0" fontId="7" fillId="0" borderId="1" xfId="0" applyFont="1" applyFill="1" applyBorder="1" applyAlignment="1">
      <alignment horizontal="justify" vertical="center"/>
    </xf>
    <xf numFmtId="0" fontId="12" fillId="0" borderId="1" xfId="0" applyFont="1" applyFill="1" applyBorder="1" applyAlignment="1">
      <alignment vertical="center"/>
    </xf>
    <xf numFmtId="4" fontId="12" fillId="0" borderId="9" xfId="1" applyNumberFormat="1" applyFont="1" applyFill="1" applyBorder="1" applyAlignment="1">
      <alignment vertical="center"/>
    </xf>
    <xf numFmtId="4" fontId="15" fillId="0" borderId="9" xfId="1" applyNumberFormat="1" applyFont="1" applyFill="1" applyBorder="1" applyAlignment="1">
      <alignment vertical="center"/>
    </xf>
    <xf numFmtId="4" fontId="7" fillId="0" borderId="8" xfId="0" applyNumberFormat="1" applyFont="1" applyFill="1" applyBorder="1" applyAlignment="1">
      <alignment vertical="center"/>
    </xf>
    <xf numFmtId="4" fontId="7" fillId="0" borderId="7" xfId="0" applyNumberFormat="1" applyFont="1" applyFill="1" applyBorder="1" applyAlignment="1">
      <alignment vertical="center"/>
    </xf>
    <xf numFmtId="4" fontId="7" fillId="0" borderId="8" xfId="1" applyNumberFormat="1" applyFont="1" applyFill="1" applyBorder="1" applyAlignment="1">
      <alignment vertical="center"/>
    </xf>
    <xf numFmtId="0" fontId="6" fillId="0" borderId="4" xfId="0" applyFont="1" applyBorder="1" applyAlignment="1">
      <alignment horizontal="center" vertical="center"/>
    </xf>
    <xf numFmtId="164" fontId="6" fillId="2" borderId="4" xfId="9" applyFont="1" applyFill="1" applyBorder="1" applyAlignment="1">
      <alignment horizontal="centerContinuous" vertical="center"/>
    </xf>
    <xf numFmtId="0" fontId="6" fillId="2" borderId="4" xfId="0" applyFont="1" applyFill="1" applyBorder="1" applyAlignment="1">
      <alignment horizontal="centerContinuous" vertical="center"/>
    </xf>
    <xf numFmtId="167" fontId="7" fillId="0" borderId="0" xfId="4" applyNumberFormat="1" applyFont="1" applyBorder="1" applyAlignment="1">
      <alignment vertical="center"/>
    </xf>
    <xf numFmtId="4" fontId="4" fillId="0" borderId="10" xfId="1" applyNumberFormat="1" applyFont="1" applyFill="1" applyBorder="1" applyAlignment="1">
      <alignment vertical="center"/>
    </xf>
    <xf numFmtId="4" fontId="4" fillId="0" borderId="9" xfId="1" applyNumberFormat="1" applyFont="1" applyFill="1" applyBorder="1" applyAlignment="1">
      <alignment vertical="center"/>
    </xf>
    <xf numFmtId="0" fontId="6" fillId="0" borderId="16"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6" fillId="2" borderId="15" xfId="0" applyFont="1" applyFill="1" applyBorder="1" applyAlignment="1">
      <alignment horizontal="center" vertical="center"/>
    </xf>
    <xf numFmtId="0" fontId="6" fillId="2" borderId="1" xfId="0" applyFont="1" applyFill="1" applyBorder="1" applyAlignment="1">
      <alignment vertical="center"/>
    </xf>
    <xf numFmtId="0" fontId="6" fillId="2" borderId="6" xfId="0" applyFont="1" applyFill="1" applyBorder="1" applyAlignment="1">
      <alignment vertical="center"/>
    </xf>
    <xf numFmtId="0" fontId="7" fillId="2" borderId="6" xfId="0" applyFont="1" applyFill="1" applyBorder="1" applyAlignment="1">
      <alignment vertical="center"/>
    </xf>
    <xf numFmtId="4" fontId="7" fillId="2" borderId="9" xfId="1" applyNumberFormat="1" applyFont="1" applyFill="1" applyBorder="1" applyAlignment="1">
      <alignment vertical="center"/>
    </xf>
    <xf numFmtId="4" fontId="7" fillId="2" borderId="11" xfId="1" applyNumberFormat="1" applyFont="1" applyFill="1" applyBorder="1" applyAlignment="1">
      <alignment vertical="center"/>
    </xf>
    <xf numFmtId="4" fontId="4" fillId="2" borderId="14" xfId="1" applyNumberFormat="1" applyFont="1" applyFill="1" applyBorder="1" applyAlignment="1">
      <alignment vertical="center"/>
    </xf>
    <xf numFmtId="0" fontId="6" fillId="2" borderId="16" xfId="0" applyFont="1" applyFill="1" applyBorder="1" applyAlignment="1">
      <alignment horizontal="center" vertical="center"/>
    </xf>
    <xf numFmtId="169" fontId="5" fillId="2" borderId="1" xfId="0" applyNumberFormat="1" applyFont="1" applyFill="1" applyBorder="1" applyAlignment="1">
      <alignment horizontal="center" vertical="center"/>
    </xf>
    <xf numFmtId="0" fontId="7" fillId="2" borderId="1" xfId="0" applyFont="1" applyFill="1" applyBorder="1" applyAlignment="1">
      <alignment vertical="center"/>
    </xf>
    <xf numFmtId="4" fontId="7" fillId="2" borderId="12" xfId="1" applyNumberFormat="1" applyFont="1" applyFill="1" applyBorder="1" applyAlignment="1">
      <alignment vertical="center"/>
    </xf>
    <xf numFmtId="4" fontId="4" fillId="2" borderId="9" xfId="1" applyNumberFormat="1" applyFont="1" applyFill="1" applyBorder="1" applyAlignment="1">
      <alignment vertical="center"/>
    </xf>
    <xf numFmtId="0" fontId="6" fillId="2" borderId="0" xfId="0" applyFont="1" applyFill="1" applyAlignment="1">
      <alignment horizontal="center" vertical="center" wrapText="1"/>
    </xf>
    <xf numFmtId="0" fontId="13" fillId="0" borderId="0" xfId="0" applyFont="1" applyAlignment="1">
      <alignment horizontal="center"/>
    </xf>
    <xf numFmtId="0" fontId="24" fillId="0" borderId="4" xfId="0" applyFont="1" applyBorder="1" applyAlignment="1">
      <alignment horizontal="center" vertical="center" wrapText="1"/>
    </xf>
    <xf numFmtId="0" fontId="25" fillId="0" borderId="0" xfId="0" applyFont="1"/>
    <xf numFmtId="0" fontId="13" fillId="0" borderId="0" xfId="0" applyFont="1" applyAlignment="1">
      <alignment horizontal="right"/>
    </xf>
    <xf numFmtId="0" fontId="26" fillId="3" borderId="0" xfId="0" applyFont="1" applyFill="1" applyAlignment="1">
      <alignment horizontal="left"/>
    </xf>
    <xf numFmtId="0" fontId="13" fillId="0" borderId="0" xfId="0" applyFont="1" applyAlignment="1">
      <alignment horizontal="left" vertical="center" wrapText="1"/>
    </xf>
    <xf numFmtId="0" fontId="13" fillId="0" borderId="0" xfId="0" applyFont="1" applyAlignment="1">
      <alignment horizontal="left" vertical="center"/>
    </xf>
    <xf numFmtId="0" fontId="27" fillId="0" borderId="0" xfId="0" applyFont="1" applyAlignment="1">
      <alignment horizontal="left"/>
    </xf>
    <xf numFmtId="0" fontId="6" fillId="0" borderId="0" xfId="0" applyFont="1" applyAlignment="1">
      <alignment horizontal="left" vertical="center" wrapText="1"/>
    </xf>
    <xf numFmtId="49" fontId="23" fillId="2" borderId="4" xfId="0" applyNumberFormat="1" applyFont="1" applyFill="1" applyBorder="1" applyAlignment="1">
      <alignment vertical="center" wrapText="1"/>
    </xf>
    <xf numFmtId="0" fontId="28" fillId="2" borderId="4"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30" fillId="0" borderId="0" xfId="0" applyFont="1" applyAlignment="1">
      <alignment vertical="center" wrapText="1"/>
    </xf>
    <xf numFmtId="49" fontId="31" fillId="6" borderId="4" xfId="0" applyNumberFormat="1" applyFont="1" applyFill="1" applyBorder="1" applyAlignment="1">
      <alignment horizontal="center" vertical="center" wrapText="1"/>
    </xf>
    <xf numFmtId="0" fontId="31" fillId="6" borderId="4" xfId="0" applyFont="1" applyFill="1" applyBorder="1" applyAlignment="1">
      <alignment horizontal="center" vertical="center" wrapText="1"/>
    </xf>
    <xf numFmtId="0" fontId="31" fillId="6" borderId="4" xfId="0" applyFont="1" applyFill="1" applyBorder="1" applyAlignment="1">
      <alignment horizontal="left" vertical="center" wrapText="1"/>
    </xf>
    <xf numFmtId="0" fontId="31" fillId="6" borderId="17" xfId="0" applyFont="1" applyFill="1" applyBorder="1" applyAlignment="1">
      <alignment horizontal="center" vertical="center" wrapText="1"/>
    </xf>
    <xf numFmtId="0" fontId="32" fillId="0" borderId="0" xfId="0" applyFont="1" applyAlignment="1">
      <alignment horizontal="center" vertical="center" wrapText="1"/>
    </xf>
    <xf numFmtId="0" fontId="33" fillId="6" borderId="4"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18" xfId="0" applyFont="1" applyFill="1" applyBorder="1" applyAlignment="1">
      <alignment horizontal="center" vertical="center" wrapText="1"/>
    </xf>
    <xf numFmtId="49" fontId="23" fillId="0" borderId="4" xfId="0" applyNumberFormat="1" applyFont="1" applyBorder="1" applyAlignment="1">
      <alignment vertical="center" wrapText="1"/>
    </xf>
    <xf numFmtId="0" fontId="23" fillId="0" borderId="4" xfId="0" applyFont="1" applyBorder="1" applyAlignment="1">
      <alignment vertical="center" wrapText="1"/>
    </xf>
    <xf numFmtId="0" fontId="23" fillId="0" borderId="4" xfId="7" applyFont="1" applyBorder="1" applyAlignment="1">
      <alignment horizontal="center" vertical="center" wrapText="1"/>
    </xf>
    <xf numFmtId="0" fontId="23" fillId="0" borderId="4" xfId="0" applyFont="1" applyBorder="1" applyAlignment="1">
      <alignment horizontal="left" vertical="center" wrapText="1"/>
    </xf>
    <xf numFmtId="170" fontId="23" fillId="0" borderId="4" xfId="9" applyNumberFormat="1" applyFont="1" applyBorder="1" applyAlignment="1">
      <alignment vertical="center" wrapText="1"/>
    </xf>
    <xf numFmtId="0" fontId="33" fillId="7" borderId="4" xfId="0" applyFont="1" applyFill="1" applyBorder="1" applyAlignment="1">
      <alignment horizontal="center" vertical="center" wrapText="1"/>
    </xf>
    <xf numFmtId="0" fontId="31" fillId="7" borderId="4" xfId="0" applyFont="1" applyFill="1" applyBorder="1" applyAlignment="1">
      <alignment horizontal="left" vertical="center" wrapText="1"/>
    </xf>
    <xf numFmtId="170" fontId="31" fillId="7" borderId="4" xfId="0" applyNumberFormat="1" applyFont="1" applyFill="1" applyBorder="1" applyAlignment="1">
      <alignment horizontal="left" vertical="center" wrapText="1"/>
    </xf>
    <xf numFmtId="0" fontId="32" fillId="0" borderId="0" xfId="0" applyFont="1" applyAlignment="1">
      <alignment horizontal="left" vertical="center" wrapText="1"/>
    </xf>
    <xf numFmtId="49" fontId="30" fillId="0" borderId="0" xfId="0" applyNumberFormat="1" applyFont="1" applyAlignment="1">
      <alignment vertical="center" wrapText="1"/>
    </xf>
    <xf numFmtId="0" fontId="30" fillId="0" borderId="0" xfId="0" applyFont="1" applyAlignment="1">
      <alignment horizontal="left" vertical="center" wrapText="1"/>
    </xf>
    <xf numFmtId="3" fontId="30" fillId="0" borderId="0" xfId="0" applyNumberFormat="1" applyFont="1" applyAlignment="1">
      <alignment horizontal="left" vertical="center" wrapText="1"/>
    </xf>
    <xf numFmtId="171" fontId="30" fillId="0" borderId="0" xfId="0" applyNumberFormat="1" applyFont="1" applyAlignment="1">
      <alignment vertical="center" wrapText="1"/>
    </xf>
    <xf numFmtId="43" fontId="30" fillId="0" borderId="0" xfId="0" applyNumberFormat="1" applyFont="1" applyAlignment="1">
      <alignment vertical="center" wrapText="1"/>
    </xf>
    <xf numFmtId="164" fontId="30" fillId="0" borderId="0" xfId="0" applyNumberFormat="1" applyFont="1" applyAlignment="1">
      <alignment vertical="center" wrapText="1"/>
    </xf>
    <xf numFmtId="0" fontId="34" fillId="0" borderId="0" xfId="11" applyFont="1" applyAlignment="1">
      <alignment horizontal="left"/>
    </xf>
    <xf numFmtId="0" fontId="35" fillId="0" borderId="0" xfId="11" applyFont="1"/>
    <xf numFmtId="0" fontId="36" fillId="0" borderId="0" xfId="11" applyFont="1" applyAlignment="1">
      <alignment horizontal="left"/>
    </xf>
    <xf numFmtId="0" fontId="37" fillId="0" borderId="0" xfId="0" applyFont="1" applyAlignment="1">
      <alignment horizontal="center" vertical="center" wrapText="1"/>
    </xf>
    <xf numFmtId="0" fontId="37" fillId="8" borderId="19" xfId="0" applyFont="1" applyFill="1" applyBorder="1" applyAlignment="1">
      <alignment horizontal="center" vertical="center" wrapText="1"/>
    </xf>
    <xf numFmtId="0" fontId="38" fillId="9" borderId="19" xfId="0" applyFont="1" applyFill="1" applyBorder="1" applyAlignment="1">
      <alignment horizontal="center" vertical="center" wrapText="1"/>
    </xf>
    <xf numFmtId="0" fontId="39" fillId="0" borderId="19" xfId="0" applyFont="1" applyBorder="1" applyAlignment="1">
      <alignment vertical="center"/>
    </xf>
    <xf numFmtId="172" fontId="0" fillId="0" borderId="19" xfId="4" applyNumberFormat="1" applyFont="1" applyBorder="1" applyAlignment="1">
      <alignment vertical="center"/>
    </xf>
    <xf numFmtId="0" fontId="0" fillId="0" borderId="19" xfId="0" applyBorder="1" applyAlignment="1">
      <alignment vertical="center"/>
    </xf>
    <xf numFmtId="0" fontId="37" fillId="0" borderId="19" xfId="0" applyFont="1" applyBorder="1" applyAlignment="1">
      <alignment vertical="center"/>
    </xf>
    <xf numFmtId="0" fontId="22" fillId="0" borderId="19" xfId="0" applyFont="1" applyBorder="1" applyAlignment="1">
      <alignment vertical="center" wrapText="1"/>
    </xf>
    <xf numFmtId="0" fontId="37" fillId="10" borderId="19" xfId="0" applyFont="1" applyFill="1" applyBorder="1"/>
    <xf numFmtId="172" fontId="37" fillId="10" borderId="19" xfId="4" applyNumberFormat="1" applyFont="1" applyFill="1" applyBorder="1" applyAlignment="1">
      <alignment horizontal="center"/>
    </xf>
    <xf numFmtId="0" fontId="40" fillId="8" borderId="19" xfId="0" applyFont="1" applyFill="1" applyBorder="1" applyAlignment="1">
      <alignment horizontal="center" vertical="center" wrapText="1"/>
    </xf>
    <xf numFmtId="172" fontId="0" fillId="0" borderId="19" xfId="4" applyNumberFormat="1" applyFont="1" applyBorder="1"/>
    <xf numFmtId="0" fontId="0" fillId="0" borderId="19" xfId="0" applyBorder="1"/>
    <xf numFmtId="0" fontId="37" fillId="0" borderId="19" xfId="0" applyFont="1" applyBorder="1"/>
    <xf numFmtId="0" fontId="22" fillId="0" borderId="19" xfId="0" applyFont="1" applyBorder="1" applyAlignment="1">
      <alignment wrapText="1"/>
    </xf>
    <xf numFmtId="0" fontId="41" fillId="0" borderId="19" xfId="0" applyFont="1" applyBorder="1"/>
    <xf numFmtId="172" fontId="0" fillId="0" borderId="0" xfId="4" applyNumberFormat="1" applyFont="1"/>
    <xf numFmtId="0" fontId="39" fillId="0" borderId="19" xfId="0" applyFont="1" applyBorder="1" applyAlignment="1">
      <alignment vertical="center" wrapText="1"/>
    </xf>
    <xf numFmtId="0" fontId="37" fillId="10" borderId="19" xfId="0" applyFont="1" applyFill="1" applyBorder="1" applyAlignment="1">
      <alignment vertical="center"/>
    </xf>
    <xf numFmtId="172" fontId="37" fillId="10" borderId="19" xfId="4" applyNumberFormat="1" applyFont="1" applyFill="1" applyBorder="1" applyAlignment="1">
      <alignment vertical="center"/>
    </xf>
    <xf numFmtId="0" fontId="37" fillId="11" borderId="19" xfId="0" applyFont="1" applyFill="1" applyBorder="1" applyAlignment="1">
      <alignment vertical="top"/>
    </xf>
    <xf numFmtId="172" fontId="42" fillId="11" borderId="19" xfId="4" applyNumberFormat="1" applyFont="1" applyFill="1" applyBorder="1" applyAlignment="1">
      <alignment vertical="top"/>
    </xf>
    <xf numFmtId="0" fontId="43" fillId="11" borderId="19" xfId="0" applyFont="1" applyFill="1" applyBorder="1" applyAlignment="1">
      <alignment vertical="top"/>
    </xf>
    <xf numFmtId="3" fontId="0" fillId="0" borderId="0" xfId="0" applyNumberFormat="1"/>
    <xf numFmtId="0" fontId="37" fillId="11" borderId="20" xfId="0" applyFont="1" applyFill="1" applyBorder="1" applyAlignment="1">
      <alignment vertical="center" wrapText="1"/>
    </xf>
    <xf numFmtId="0" fontId="16" fillId="0" borderId="21" xfId="0" applyFont="1" applyBorder="1" applyAlignment="1">
      <alignment vertical="center" wrapText="1"/>
    </xf>
    <xf numFmtId="0" fontId="16" fillId="0" borderId="22" xfId="0" applyFont="1" applyBorder="1" applyAlignment="1">
      <alignment vertical="center" wrapText="1"/>
    </xf>
    <xf numFmtId="0" fontId="0" fillId="0" borderId="0" xfId="0" applyAlignment="1">
      <alignment wrapText="1"/>
    </xf>
    <xf numFmtId="0" fontId="44" fillId="0" borderId="0" xfId="0" applyFont="1" applyAlignment="1">
      <alignment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 xfId="0" applyFont="1" applyFill="1" applyBorder="1" applyAlignment="1">
      <alignment vertical="center"/>
    </xf>
    <xf numFmtId="0" fontId="6" fillId="2" borderId="3" xfId="0" applyFont="1" applyFill="1" applyBorder="1" applyAlignment="1">
      <alignment horizontal="center" vertical="center"/>
    </xf>
    <xf numFmtId="4" fontId="7" fillId="2" borderId="4" xfId="1" applyNumberFormat="1" applyFont="1" applyFill="1" applyBorder="1" applyAlignment="1">
      <alignment vertical="center"/>
    </xf>
    <xf numFmtId="4" fontId="7" fillId="2" borderId="4" xfId="0" applyNumberFormat="1" applyFont="1" applyFill="1" applyBorder="1" applyAlignment="1">
      <alignment vertical="center"/>
    </xf>
    <xf numFmtId="4" fontId="7" fillId="2" borderId="5" xfId="0" applyNumberFormat="1" applyFont="1" applyFill="1" applyBorder="1" applyAlignment="1">
      <alignment vertical="center"/>
    </xf>
    <xf numFmtId="4" fontId="4" fillId="2" borderId="4" xfId="1" applyNumberFormat="1" applyFont="1" applyFill="1" applyBorder="1" applyAlignment="1">
      <alignment vertical="center"/>
    </xf>
  </cellXfs>
  <cellStyles count="14">
    <cellStyle name="Millares" xfId="1" builtinId="3"/>
    <cellStyle name="Millares [0]" xfId="4" builtinId="6"/>
    <cellStyle name="Millares [0] 2" xfId="13" xr:uid="{8B5EBF3F-3A6A-44AF-A1BF-13D34453701A}"/>
    <cellStyle name="Millares 2" xfId="9" xr:uid="{BDEB8727-2551-4B05-BB65-8F50EA4D7E67}"/>
    <cellStyle name="Millares 3" xfId="8" xr:uid="{61511AE5-387D-4417-8DA0-145B18C795BC}"/>
    <cellStyle name="Millares 4" xfId="10" xr:uid="{099DB512-21BE-493F-B32E-55410B8BBF1B}"/>
    <cellStyle name="Normal" xfId="0" builtinId="0"/>
    <cellStyle name="Normal 2" xfId="5" xr:uid="{50D8B19D-9923-44D7-ABE2-C35A840BD335}"/>
    <cellStyle name="Normal 2 2" xfId="7" xr:uid="{58068144-B0FB-4AE2-89DE-41CAB4DBC42B}"/>
    <cellStyle name="Normal 2 33" xfId="11" xr:uid="{E0EC8E34-2677-4EA9-96DB-909D602B8FFD}"/>
    <cellStyle name="Normal 3" xfId="12" xr:uid="{05867D8E-73C6-48CA-BF4A-314814B3C38E}"/>
    <cellStyle name="Normal_presu02 al07-08-06" xfId="2" xr:uid="{00000000-0005-0000-0000-000003000000}"/>
    <cellStyle name="Porcentaje" xfId="3" builtinId="5"/>
    <cellStyle name="Porcentaje 2" xfId="6" xr:uid="{2AF0662F-4A33-4F7D-A432-BDD10AF407C8}"/>
  </cellStyles>
  <dxfs count="0"/>
  <tableStyles count="0" defaultTableStyle="TableStyleMedium9" defaultPivotStyle="PivotStyleLight16"/>
  <colors>
    <mruColors>
      <color rgb="FFFF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58615</xdr:rowOff>
    </xdr:from>
    <xdr:to>
      <xdr:col>3</xdr:col>
      <xdr:colOff>31985</xdr:colOff>
      <xdr:row>1</xdr:row>
      <xdr:rowOff>183322</xdr:rowOff>
    </xdr:to>
    <xdr:pic>
      <xdr:nvPicPr>
        <xdr:cNvPr id="2" name="Imagen 1">
          <a:extLst>
            <a:ext uri="{FF2B5EF4-FFF2-40B4-BE49-F238E27FC236}">
              <a16:creationId xmlns:a16="http://schemas.microsoft.com/office/drawing/2014/main" id="{9CAB3D00-EE75-402C-A9C1-2148B96F006D}"/>
            </a:ext>
          </a:extLst>
        </xdr:cNvPr>
        <xdr:cNvPicPr>
          <a:picLocks noChangeAspect="1"/>
        </xdr:cNvPicPr>
      </xdr:nvPicPr>
      <xdr:blipFill>
        <a:blip xmlns:r="http://schemas.openxmlformats.org/officeDocument/2006/relationships" r:embed="rId1"/>
        <a:stretch>
          <a:fillRect/>
        </a:stretch>
      </xdr:blipFill>
      <xdr:spPr>
        <a:xfrm>
          <a:off x="0" y="58615"/>
          <a:ext cx="1136885" cy="5273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M169"/>
  <sheetViews>
    <sheetView tabSelected="1" zoomScale="110" zoomScaleNormal="110" workbookViewId="0">
      <pane xSplit="4" topLeftCell="E1" activePane="topRight" state="frozen"/>
      <selection activeCell="A5" sqref="A5"/>
      <selection pane="topRight" activeCell="J1" sqref="J1"/>
    </sheetView>
  </sheetViews>
  <sheetFormatPr baseColWidth="10" defaultColWidth="11.42578125" defaultRowHeight="11.25" x14ac:dyDescent="0.2"/>
  <cols>
    <col min="1" max="1" width="4.140625" style="2" customWidth="1"/>
    <col min="2" max="2" width="5.7109375" style="2" customWidth="1"/>
    <col min="3" max="3" width="6.7109375" style="3" customWidth="1"/>
    <col min="4" max="4" width="3.42578125" style="3" customWidth="1"/>
    <col min="5" max="5" width="58.85546875" style="3" customWidth="1"/>
    <col min="6" max="6" width="17.85546875" style="4" customWidth="1"/>
    <col min="7" max="7" width="17.42578125" style="5" customWidth="1"/>
    <col min="8" max="8" width="14.7109375" style="5" customWidth="1"/>
    <col min="9" max="9" width="15" style="3" customWidth="1"/>
    <col min="10" max="10" width="15.140625" style="3" customWidth="1"/>
    <col min="11" max="11" width="13.140625" style="3" customWidth="1"/>
    <col min="12" max="12" width="11.42578125" style="3" customWidth="1"/>
    <col min="13" max="13" width="15.7109375" style="3" customWidth="1"/>
    <col min="14" max="16384" width="11.42578125" style="3"/>
  </cols>
  <sheetData>
    <row r="1" spans="1:13" ht="32.25" customHeight="1" x14ac:dyDescent="0.2">
      <c r="A1" s="96" t="s">
        <v>160</v>
      </c>
      <c r="B1" s="96"/>
      <c r="C1" s="96"/>
      <c r="D1" s="96"/>
      <c r="E1" s="96"/>
      <c r="F1" s="96"/>
      <c r="G1" s="96"/>
      <c r="H1" s="96"/>
      <c r="I1" s="96"/>
    </row>
    <row r="2" spans="1:13" ht="32.25" customHeight="1" x14ac:dyDescent="0.2">
      <c r="A2" s="96"/>
      <c r="B2" s="96"/>
      <c r="C2" s="96"/>
      <c r="D2" s="96"/>
      <c r="E2" s="96"/>
      <c r="F2" s="96"/>
      <c r="G2" s="96"/>
      <c r="H2" s="96"/>
      <c r="I2" s="96"/>
    </row>
    <row r="3" spans="1:13" ht="9.75" customHeight="1" x14ac:dyDescent="0.25">
      <c r="A3" s="97"/>
      <c r="B3" s="97"/>
      <c r="C3" s="97"/>
      <c r="D3" s="97"/>
      <c r="E3" s="97"/>
      <c r="F3" s="97"/>
      <c r="G3" s="97"/>
      <c r="H3" s="97"/>
      <c r="I3" s="97"/>
    </row>
    <row r="4" spans="1:13" ht="28.9" customHeight="1" x14ac:dyDescent="0.2">
      <c r="A4" s="98" t="s">
        <v>159</v>
      </c>
      <c r="B4" s="98"/>
      <c r="C4" s="98"/>
      <c r="D4" s="98"/>
      <c r="E4" s="98"/>
      <c r="F4" s="75" t="s">
        <v>128</v>
      </c>
      <c r="G4" s="1" t="s">
        <v>126</v>
      </c>
      <c r="H4" s="76" t="s">
        <v>130</v>
      </c>
      <c r="I4" s="74" t="s">
        <v>127</v>
      </c>
    </row>
    <row r="5" spans="1:13" ht="12" customHeight="1" x14ac:dyDescent="0.2">
      <c r="A5" s="84">
        <v>0</v>
      </c>
      <c r="B5" s="85" t="s">
        <v>184</v>
      </c>
      <c r="C5" s="85"/>
      <c r="D5" s="86"/>
      <c r="E5" s="87"/>
      <c r="F5" s="88"/>
      <c r="G5" s="88"/>
      <c r="H5" s="89"/>
      <c r="I5" s="90">
        <f>SUM(H7:H45)</f>
        <v>3127192374.4800005</v>
      </c>
      <c r="J5" s="6"/>
      <c r="K5" s="46"/>
    </row>
    <row r="6" spans="1:13" ht="12" customHeight="1" x14ac:dyDescent="0.2">
      <c r="A6" s="80"/>
      <c r="B6" s="49"/>
      <c r="C6" s="50"/>
      <c r="D6" s="51"/>
      <c r="E6" s="52"/>
      <c r="F6" s="53"/>
      <c r="G6" s="53"/>
      <c r="H6" s="54"/>
      <c r="I6" s="78"/>
      <c r="J6" s="6"/>
      <c r="K6" s="46"/>
    </row>
    <row r="7" spans="1:13" ht="12" customHeight="1" x14ac:dyDescent="0.2">
      <c r="A7" s="81"/>
      <c r="B7" s="49" t="s">
        <v>161</v>
      </c>
      <c r="C7" s="50" t="s">
        <v>0</v>
      </c>
      <c r="D7" s="56"/>
      <c r="E7" s="50"/>
      <c r="F7" s="57"/>
      <c r="G7" s="53"/>
      <c r="H7" s="58">
        <f>+G9</f>
        <v>1982434282.8000002</v>
      </c>
      <c r="I7" s="53"/>
      <c r="J7" s="6"/>
      <c r="K7" s="7"/>
    </row>
    <row r="8" spans="1:13" ht="12" customHeight="1" x14ac:dyDescent="0.2">
      <c r="A8" s="81"/>
      <c r="B8" s="55"/>
      <c r="C8" s="56"/>
      <c r="D8" s="56"/>
      <c r="E8" s="50"/>
      <c r="F8" s="57"/>
      <c r="G8" s="53"/>
      <c r="H8" s="58"/>
      <c r="I8" s="53"/>
      <c r="J8" s="6"/>
      <c r="K8" s="7"/>
    </row>
    <row r="9" spans="1:13" ht="12" customHeight="1" x14ac:dyDescent="0.2">
      <c r="A9" s="81"/>
      <c r="B9" s="55"/>
      <c r="C9" s="50" t="s">
        <v>1</v>
      </c>
      <c r="D9" s="50"/>
      <c r="E9" s="59" t="s">
        <v>2</v>
      </c>
      <c r="F9" s="53"/>
      <c r="G9" s="53">
        <f>+F10+F11</f>
        <v>1982434282.8000002</v>
      </c>
      <c r="H9" s="58"/>
      <c r="I9" s="53"/>
      <c r="J9" s="4"/>
      <c r="K9" s="7"/>
    </row>
    <row r="10" spans="1:13" ht="12" customHeight="1" x14ac:dyDescent="0.2">
      <c r="A10" s="81"/>
      <c r="B10" s="55"/>
      <c r="C10" s="60" t="s">
        <v>1</v>
      </c>
      <c r="D10" s="61">
        <v>1</v>
      </c>
      <c r="E10" s="59" t="s">
        <v>3</v>
      </c>
      <c r="F10" s="53">
        <v>72646108.080000013</v>
      </c>
      <c r="G10" s="53"/>
      <c r="H10" s="58"/>
      <c r="I10" s="53"/>
      <c r="J10" s="4"/>
      <c r="K10" s="8"/>
      <c r="L10" s="9"/>
      <c r="M10" s="9"/>
    </row>
    <row r="11" spans="1:13" ht="12" customHeight="1" x14ac:dyDescent="0.2">
      <c r="A11" s="81"/>
      <c r="B11" s="55"/>
      <c r="C11" s="60" t="s">
        <v>1</v>
      </c>
      <c r="D11" s="61">
        <v>2</v>
      </c>
      <c r="E11" s="59" t="s">
        <v>4</v>
      </c>
      <c r="F11" s="53">
        <v>1909788174.7200003</v>
      </c>
      <c r="G11" s="53"/>
      <c r="H11" s="58"/>
      <c r="I11" s="53"/>
      <c r="J11" s="10"/>
      <c r="K11" s="11"/>
      <c r="L11" s="9"/>
      <c r="M11" s="9"/>
    </row>
    <row r="12" spans="1:13" ht="12" customHeight="1" x14ac:dyDescent="0.2">
      <c r="A12" s="81"/>
      <c r="B12" s="55"/>
      <c r="C12" s="59"/>
      <c r="D12" s="59"/>
      <c r="E12" s="59"/>
      <c r="F12" s="53"/>
      <c r="G12" s="53"/>
      <c r="H12" s="58"/>
      <c r="I12" s="53"/>
      <c r="J12" s="45"/>
      <c r="K12" s="11"/>
      <c r="L12" s="9"/>
      <c r="M12" s="9"/>
    </row>
    <row r="13" spans="1:13" ht="12" customHeight="1" x14ac:dyDescent="0.2">
      <c r="A13" s="81"/>
      <c r="B13" s="49" t="s">
        <v>162</v>
      </c>
      <c r="C13" s="50" t="s">
        <v>5</v>
      </c>
      <c r="D13" s="56"/>
      <c r="E13" s="50"/>
      <c r="F13" s="53"/>
      <c r="G13" s="53"/>
      <c r="H13" s="58">
        <f>+G15+G17</f>
        <v>33900000</v>
      </c>
      <c r="I13" s="53"/>
      <c r="J13" s="45"/>
      <c r="K13" s="11"/>
      <c r="L13" s="9"/>
      <c r="M13" s="9"/>
    </row>
    <row r="14" spans="1:13" ht="12" customHeight="1" x14ac:dyDescent="0.2">
      <c r="A14" s="81"/>
      <c r="B14" s="55"/>
      <c r="C14" s="56"/>
      <c r="D14" s="56"/>
      <c r="E14" s="50"/>
      <c r="F14" s="53"/>
      <c r="G14" s="53"/>
      <c r="H14" s="58"/>
      <c r="I14" s="53"/>
      <c r="J14" s="45"/>
      <c r="K14" s="11"/>
      <c r="L14" s="9"/>
      <c r="M14" s="9"/>
    </row>
    <row r="15" spans="1:13" ht="12" customHeight="1" x14ac:dyDescent="0.2">
      <c r="A15" s="81"/>
      <c r="B15" s="55"/>
      <c r="C15" s="50" t="s">
        <v>6</v>
      </c>
      <c r="D15" s="50"/>
      <c r="E15" s="59" t="s">
        <v>7</v>
      </c>
      <c r="F15" s="53"/>
      <c r="G15" s="53">
        <f>+F16</f>
        <v>2400000</v>
      </c>
      <c r="H15" s="58"/>
      <c r="I15" s="53"/>
      <c r="J15" s="45"/>
      <c r="K15" s="11"/>
      <c r="L15" s="9"/>
      <c r="M15" s="9"/>
    </row>
    <row r="16" spans="1:13" ht="12" customHeight="1" x14ac:dyDescent="0.2">
      <c r="A16" s="81"/>
      <c r="B16" s="55"/>
      <c r="C16" s="60" t="s">
        <v>6</v>
      </c>
      <c r="D16" s="61">
        <v>1</v>
      </c>
      <c r="E16" s="59" t="s">
        <v>131</v>
      </c>
      <c r="F16" s="53">
        <v>2400000</v>
      </c>
      <c r="G16" s="53"/>
      <c r="H16" s="58"/>
      <c r="I16" s="53"/>
      <c r="J16" s="45"/>
      <c r="K16" s="11"/>
      <c r="L16" s="9"/>
      <c r="M16" s="9"/>
    </row>
    <row r="17" spans="1:13" ht="12" customHeight="1" x14ac:dyDescent="0.2">
      <c r="A17" s="81"/>
      <c r="B17" s="55"/>
      <c r="C17" s="50" t="s">
        <v>8</v>
      </c>
      <c r="D17" s="61"/>
      <c r="E17" s="59" t="s">
        <v>9</v>
      </c>
      <c r="F17" s="53"/>
      <c r="G17" s="53">
        <v>31500000</v>
      </c>
      <c r="H17" s="58"/>
      <c r="I17" s="53"/>
      <c r="J17" s="45"/>
      <c r="K17" s="11"/>
      <c r="L17" s="9"/>
      <c r="M17" s="9"/>
    </row>
    <row r="18" spans="1:13" ht="12" customHeight="1" x14ac:dyDescent="0.2">
      <c r="A18" s="81"/>
      <c r="B18" s="55"/>
      <c r="C18" s="50"/>
      <c r="D18" s="61"/>
      <c r="E18" s="59"/>
      <c r="F18" s="53"/>
      <c r="G18" s="53"/>
      <c r="H18" s="58"/>
      <c r="I18" s="53"/>
      <c r="J18" s="10"/>
      <c r="K18" s="11"/>
      <c r="L18" s="9"/>
      <c r="M18" s="9"/>
    </row>
    <row r="19" spans="1:13" ht="12" customHeight="1" x14ac:dyDescent="0.2">
      <c r="A19" s="81"/>
      <c r="B19" s="49" t="s">
        <v>163</v>
      </c>
      <c r="C19" s="50" t="s">
        <v>10</v>
      </c>
      <c r="D19" s="61"/>
      <c r="E19" s="50"/>
      <c r="F19" s="53"/>
      <c r="G19" s="53"/>
      <c r="H19" s="58">
        <f>SUM(G21:G26)</f>
        <v>404356467.11999995</v>
      </c>
      <c r="I19" s="53"/>
      <c r="J19" s="10"/>
      <c r="K19" s="11"/>
      <c r="L19" s="9"/>
      <c r="M19" s="9"/>
    </row>
    <row r="20" spans="1:13" ht="12" customHeight="1" x14ac:dyDescent="0.2">
      <c r="A20" s="81"/>
      <c r="B20" s="55"/>
      <c r="C20" s="56"/>
      <c r="D20" s="61"/>
      <c r="E20" s="50"/>
      <c r="F20" s="53"/>
      <c r="G20" s="53"/>
      <c r="H20" s="58"/>
      <c r="I20" s="53"/>
      <c r="J20" s="10"/>
      <c r="K20" s="11"/>
      <c r="L20" s="9"/>
      <c r="M20" s="9"/>
    </row>
    <row r="21" spans="1:13" ht="12" customHeight="1" x14ac:dyDescent="0.2">
      <c r="A21" s="81"/>
      <c r="B21" s="55"/>
      <c r="C21" s="50" t="s">
        <v>11</v>
      </c>
      <c r="D21" s="61"/>
      <c r="E21" s="59" t="s">
        <v>12</v>
      </c>
      <c r="F21" s="53"/>
      <c r="G21" s="53">
        <v>107809025.88</v>
      </c>
      <c r="H21" s="58"/>
      <c r="I21" s="53"/>
      <c r="J21" s="10"/>
      <c r="K21" s="11"/>
      <c r="L21" s="9"/>
      <c r="M21" s="9"/>
    </row>
    <row r="22" spans="1:13" ht="12" customHeight="1" x14ac:dyDescent="0.2">
      <c r="A22" s="81"/>
      <c r="B22" s="55"/>
      <c r="C22" s="50" t="s">
        <v>13</v>
      </c>
      <c r="D22" s="61"/>
      <c r="E22" s="59" t="s">
        <v>14</v>
      </c>
      <c r="F22" s="53"/>
      <c r="G22" s="53">
        <f>+F23</f>
        <v>44535446.160000004</v>
      </c>
      <c r="H22" s="58"/>
      <c r="I22" s="53"/>
      <c r="J22" s="5"/>
      <c r="M22" s="12"/>
    </row>
    <row r="23" spans="1:13" ht="12" customHeight="1" x14ac:dyDescent="0.2">
      <c r="A23" s="81"/>
      <c r="B23" s="55"/>
      <c r="C23" s="60" t="s">
        <v>158</v>
      </c>
      <c r="D23" s="61">
        <v>1</v>
      </c>
      <c r="E23" s="59" t="s">
        <v>15</v>
      </c>
      <c r="F23" s="53">
        <v>44535446.160000004</v>
      </c>
      <c r="G23" s="53"/>
      <c r="H23" s="58"/>
      <c r="I23" s="53"/>
    </row>
    <row r="24" spans="1:13" ht="12" customHeight="1" x14ac:dyDescent="0.2">
      <c r="A24" s="81"/>
      <c r="B24" s="55"/>
      <c r="C24" s="50" t="s">
        <v>16</v>
      </c>
      <c r="D24" s="61"/>
      <c r="E24" s="59" t="s">
        <v>17</v>
      </c>
      <c r="F24" s="53"/>
      <c r="G24" s="53">
        <v>186522296.40000001</v>
      </c>
      <c r="H24" s="58"/>
      <c r="I24" s="53"/>
      <c r="J24" s="4"/>
      <c r="M24" s="4"/>
    </row>
    <row r="25" spans="1:13" ht="12" customHeight="1" x14ac:dyDescent="0.2">
      <c r="A25" s="81"/>
      <c r="B25" s="55"/>
      <c r="C25" s="50" t="s">
        <v>18</v>
      </c>
      <c r="D25" s="61"/>
      <c r="E25" s="59" t="s">
        <v>19</v>
      </c>
      <c r="F25" s="53"/>
      <c r="G25" s="53">
        <v>24320268.839999996</v>
      </c>
      <c r="H25" s="58"/>
      <c r="I25" s="53"/>
      <c r="J25" s="13"/>
      <c r="K25" s="5"/>
      <c r="M25" s="4"/>
    </row>
    <row r="26" spans="1:13" ht="12" customHeight="1" x14ac:dyDescent="0.2">
      <c r="A26" s="81"/>
      <c r="B26" s="55"/>
      <c r="C26" s="50" t="s">
        <v>20</v>
      </c>
      <c r="D26" s="61"/>
      <c r="E26" s="59" t="s">
        <v>21</v>
      </c>
      <c r="F26" s="53"/>
      <c r="G26" s="62">
        <v>41169429.839999996</v>
      </c>
      <c r="H26" s="58"/>
      <c r="I26" s="53"/>
    </row>
    <row r="27" spans="1:13" ht="12" customHeight="1" x14ac:dyDescent="0.2">
      <c r="A27" s="80"/>
      <c r="B27" s="49"/>
      <c r="C27" s="59"/>
      <c r="D27" s="61"/>
      <c r="E27" s="59"/>
      <c r="F27" s="53"/>
      <c r="G27" s="53"/>
      <c r="H27" s="58"/>
      <c r="I27" s="53"/>
    </row>
    <row r="28" spans="1:13" ht="12" customHeight="1" x14ac:dyDescent="0.2">
      <c r="A28" s="81"/>
      <c r="B28" s="49" t="s">
        <v>164</v>
      </c>
      <c r="C28" s="50" t="s">
        <v>22</v>
      </c>
      <c r="D28" s="61"/>
      <c r="E28" s="50"/>
      <c r="F28" s="53"/>
      <c r="G28" s="53"/>
      <c r="H28" s="58">
        <f>SUM(G30:G34)</f>
        <v>374909966.28000003</v>
      </c>
      <c r="I28" s="53"/>
    </row>
    <row r="29" spans="1:13" ht="12" customHeight="1" x14ac:dyDescent="0.2">
      <c r="A29" s="81"/>
      <c r="B29" s="55"/>
      <c r="C29" s="56"/>
      <c r="D29" s="61"/>
      <c r="E29" s="50"/>
      <c r="F29" s="53"/>
      <c r="G29" s="53"/>
      <c r="H29" s="58"/>
      <c r="I29" s="53"/>
    </row>
    <row r="30" spans="1:13" ht="12" customHeight="1" x14ac:dyDescent="0.2">
      <c r="A30" s="81"/>
      <c r="B30" s="55"/>
      <c r="C30" s="50" t="s">
        <v>23</v>
      </c>
      <c r="D30" s="61"/>
      <c r="E30" s="60" t="s">
        <v>139</v>
      </c>
      <c r="F30" s="53"/>
      <c r="G30" s="53">
        <v>207039831.96000004</v>
      </c>
      <c r="H30" s="58"/>
      <c r="I30" s="53"/>
    </row>
    <row r="31" spans="1:13" ht="12" customHeight="1" x14ac:dyDescent="0.2">
      <c r="A31" s="81"/>
      <c r="B31" s="55"/>
      <c r="C31" s="50" t="s">
        <v>24</v>
      </c>
      <c r="D31" s="61"/>
      <c r="E31" s="59" t="s">
        <v>25</v>
      </c>
      <c r="F31" s="53"/>
      <c r="G31" s="53">
        <v>11191342.32</v>
      </c>
      <c r="H31" s="58"/>
      <c r="I31" s="53"/>
    </row>
    <row r="32" spans="1:13" ht="12" customHeight="1" x14ac:dyDescent="0.2">
      <c r="A32" s="81"/>
      <c r="B32" s="55"/>
      <c r="C32" s="50" t="s">
        <v>26</v>
      </c>
      <c r="D32" s="61"/>
      <c r="E32" s="59" t="s">
        <v>27</v>
      </c>
      <c r="F32" s="53"/>
      <c r="G32" s="53">
        <v>33574026.840000004</v>
      </c>
      <c r="H32" s="58"/>
      <c r="I32" s="53"/>
    </row>
    <row r="33" spans="1:11" ht="12" customHeight="1" x14ac:dyDescent="0.2">
      <c r="A33" s="81"/>
      <c r="B33" s="55"/>
      <c r="C33" s="50" t="s">
        <v>28</v>
      </c>
      <c r="D33" s="61"/>
      <c r="E33" s="59" t="s">
        <v>29</v>
      </c>
      <c r="F33" s="53"/>
      <c r="G33" s="53">
        <v>111913422.83999999</v>
      </c>
      <c r="H33" s="58"/>
      <c r="I33" s="53"/>
    </row>
    <row r="34" spans="1:11" ht="12" customHeight="1" x14ac:dyDescent="0.2">
      <c r="A34" s="81"/>
      <c r="B34" s="55"/>
      <c r="C34" s="50" t="s">
        <v>30</v>
      </c>
      <c r="D34" s="61"/>
      <c r="E34" s="59" t="s">
        <v>31</v>
      </c>
      <c r="F34" s="53"/>
      <c r="G34" s="53">
        <v>11191342.32</v>
      </c>
      <c r="H34" s="58"/>
      <c r="I34" s="53"/>
    </row>
    <row r="35" spans="1:11" ht="12" customHeight="1" x14ac:dyDescent="0.2">
      <c r="A35" s="81"/>
      <c r="B35" s="55"/>
      <c r="C35" s="50"/>
      <c r="D35" s="61"/>
      <c r="E35" s="59"/>
      <c r="F35" s="53"/>
      <c r="G35" s="53"/>
      <c r="H35" s="58"/>
      <c r="I35" s="53"/>
    </row>
    <row r="36" spans="1:11" ht="12" customHeight="1" x14ac:dyDescent="0.2">
      <c r="A36" s="81"/>
      <c r="B36" s="49" t="s">
        <v>165</v>
      </c>
      <c r="C36" s="50" t="s">
        <v>32</v>
      </c>
      <c r="D36" s="61"/>
      <c r="E36" s="50"/>
      <c r="F36" s="53"/>
      <c r="G36" s="53"/>
      <c r="H36" s="58">
        <f>SUM(G38:G41)</f>
        <v>331591658.27999997</v>
      </c>
      <c r="I36" s="53"/>
    </row>
    <row r="37" spans="1:11" ht="12" customHeight="1" x14ac:dyDescent="0.2">
      <c r="A37" s="81"/>
      <c r="B37" s="55"/>
      <c r="C37" s="50"/>
      <c r="D37" s="61"/>
      <c r="E37" s="50"/>
      <c r="F37" s="53"/>
      <c r="G37" s="53"/>
      <c r="H37" s="58"/>
      <c r="I37" s="53"/>
    </row>
    <row r="38" spans="1:11" ht="12" customHeight="1" x14ac:dyDescent="0.2">
      <c r="A38" s="81"/>
      <c r="B38" s="55"/>
      <c r="C38" s="50" t="s">
        <v>33</v>
      </c>
      <c r="D38" s="61"/>
      <c r="E38" s="60" t="s">
        <v>140</v>
      </c>
      <c r="F38" s="53"/>
      <c r="G38" s="62">
        <v>117509093.76000001</v>
      </c>
      <c r="H38" s="58"/>
      <c r="I38" s="53"/>
    </row>
    <row r="39" spans="1:11" ht="12" customHeight="1" x14ac:dyDescent="0.2">
      <c r="A39" s="81"/>
      <c r="B39" s="55"/>
      <c r="C39" s="50" t="s">
        <v>34</v>
      </c>
      <c r="D39" s="61"/>
      <c r="E39" s="59" t="s">
        <v>35</v>
      </c>
      <c r="F39" s="53"/>
      <c r="G39" s="53">
        <v>62208828.959999993</v>
      </c>
      <c r="H39" s="58"/>
      <c r="I39" s="53"/>
    </row>
    <row r="40" spans="1:11" ht="12" customHeight="1" x14ac:dyDescent="0.2">
      <c r="A40" s="81"/>
      <c r="B40" s="55"/>
      <c r="C40" s="50" t="s">
        <v>36</v>
      </c>
      <c r="D40" s="61"/>
      <c r="E40" s="59" t="s">
        <v>37</v>
      </c>
      <c r="F40" s="53"/>
      <c r="G40" s="53">
        <v>33074027.039999999</v>
      </c>
      <c r="H40" s="58"/>
      <c r="I40" s="53"/>
    </row>
    <row r="41" spans="1:11" ht="12" customHeight="1" x14ac:dyDescent="0.2">
      <c r="A41" s="81"/>
      <c r="B41" s="55"/>
      <c r="C41" s="50" t="s">
        <v>38</v>
      </c>
      <c r="D41" s="61"/>
      <c r="E41" s="60" t="s">
        <v>141</v>
      </c>
      <c r="F41" s="53"/>
      <c r="G41" s="53">
        <v>118799708.52</v>
      </c>
      <c r="H41" s="58"/>
      <c r="I41" s="53"/>
    </row>
    <row r="42" spans="1:11" ht="12" customHeight="1" x14ac:dyDescent="0.2">
      <c r="A42" s="81"/>
      <c r="B42" s="55"/>
      <c r="C42" s="50"/>
      <c r="D42" s="61"/>
      <c r="E42" s="59"/>
      <c r="F42" s="53"/>
      <c r="G42" s="53"/>
      <c r="H42" s="58"/>
      <c r="I42" s="53"/>
    </row>
    <row r="43" spans="1:11" ht="12" customHeight="1" x14ac:dyDescent="0.2">
      <c r="A43" s="81"/>
      <c r="B43" s="49" t="s">
        <v>166</v>
      </c>
      <c r="C43" s="50" t="s">
        <v>39</v>
      </c>
      <c r="D43" s="61"/>
      <c r="E43" s="50"/>
      <c r="F43" s="53"/>
      <c r="G43" s="53"/>
      <c r="H43" s="58">
        <f>+G45</f>
        <v>0</v>
      </c>
      <c r="I43" s="53"/>
    </row>
    <row r="44" spans="1:11" ht="12" customHeight="1" x14ac:dyDescent="0.2">
      <c r="A44" s="81"/>
      <c r="B44" s="55"/>
      <c r="C44" s="50"/>
      <c r="D44" s="61"/>
      <c r="E44" s="50"/>
      <c r="F44" s="53"/>
      <c r="G44" s="53"/>
      <c r="H44" s="58"/>
      <c r="I44" s="53"/>
    </row>
    <row r="45" spans="1:11" ht="12" customHeight="1" x14ac:dyDescent="0.2">
      <c r="A45" s="81" t="s">
        <v>40</v>
      </c>
      <c r="B45" s="55"/>
      <c r="C45" s="50" t="s">
        <v>41</v>
      </c>
      <c r="D45" s="61"/>
      <c r="E45" s="59" t="s">
        <v>42</v>
      </c>
      <c r="F45" s="53"/>
      <c r="G45" s="53">
        <v>0</v>
      </c>
      <c r="H45" s="58"/>
      <c r="I45" s="53"/>
      <c r="J45" s="44"/>
    </row>
    <row r="46" spans="1:11" ht="12" customHeight="1" x14ac:dyDescent="0.2">
      <c r="A46" s="82"/>
      <c r="B46" s="14"/>
      <c r="C46" s="15"/>
      <c r="D46" s="48"/>
      <c r="E46" s="15"/>
      <c r="F46" s="16"/>
      <c r="G46" s="16"/>
      <c r="H46" s="17"/>
      <c r="I46" s="16"/>
    </row>
    <row r="47" spans="1:11" ht="12" customHeight="1" x14ac:dyDescent="0.2">
      <c r="A47" s="91">
        <v>1</v>
      </c>
      <c r="B47" s="85" t="s">
        <v>185</v>
      </c>
      <c r="C47" s="85"/>
      <c r="D47" s="92"/>
      <c r="E47" s="93"/>
      <c r="F47" s="88"/>
      <c r="G47" s="88"/>
      <c r="H47" s="94"/>
      <c r="I47" s="95">
        <f>SUM(H49:H110)</f>
        <v>2058517018.6832933</v>
      </c>
      <c r="J47" s="44"/>
      <c r="K47" s="5"/>
    </row>
    <row r="48" spans="1:11" ht="12" customHeight="1" x14ac:dyDescent="0.2">
      <c r="A48" s="80"/>
      <c r="B48" s="50"/>
      <c r="C48" s="50"/>
      <c r="D48" s="61"/>
      <c r="E48" s="59"/>
      <c r="F48" s="53"/>
      <c r="G48" s="53"/>
      <c r="H48" s="58"/>
      <c r="I48" s="79"/>
      <c r="J48" s="44"/>
      <c r="K48" s="5"/>
    </row>
    <row r="49" spans="1:12" ht="12" customHeight="1" x14ac:dyDescent="0.2">
      <c r="A49" s="81"/>
      <c r="B49" s="49" t="s">
        <v>167</v>
      </c>
      <c r="C49" s="50" t="s">
        <v>43</v>
      </c>
      <c r="D49" s="61"/>
      <c r="E49" s="50"/>
      <c r="F49" s="53"/>
      <c r="G49" s="53"/>
      <c r="H49" s="58">
        <f>SUM(G51:G57)</f>
        <v>4060000</v>
      </c>
      <c r="I49" s="53"/>
      <c r="K49" s="25"/>
      <c r="L49" s="4"/>
    </row>
    <row r="50" spans="1:12" ht="12" customHeight="1" x14ac:dyDescent="0.2">
      <c r="A50" s="81"/>
      <c r="B50" s="55"/>
      <c r="C50" s="63"/>
      <c r="D50" s="61"/>
      <c r="E50" s="50"/>
      <c r="F50" s="53"/>
      <c r="G50" s="53"/>
      <c r="H50" s="58"/>
      <c r="I50" s="53"/>
      <c r="K50" s="25"/>
      <c r="L50" s="4"/>
    </row>
    <row r="51" spans="1:12" ht="12" customHeight="1" x14ac:dyDescent="0.2">
      <c r="A51" s="81"/>
      <c r="B51" s="55"/>
      <c r="C51" s="50" t="s">
        <v>44</v>
      </c>
      <c r="D51" s="61"/>
      <c r="E51" s="60" t="s">
        <v>45</v>
      </c>
      <c r="F51" s="53"/>
      <c r="G51" s="53">
        <v>60000</v>
      </c>
      <c r="H51" s="58"/>
      <c r="I51" s="53"/>
      <c r="K51" s="4"/>
      <c r="L51" s="23"/>
    </row>
    <row r="52" spans="1:12" ht="12" customHeight="1" x14ac:dyDescent="0.2">
      <c r="A52" s="81"/>
      <c r="B52" s="55"/>
      <c r="C52" s="50" t="s">
        <v>46</v>
      </c>
      <c r="D52" s="61"/>
      <c r="E52" s="59" t="s">
        <v>47</v>
      </c>
      <c r="F52" s="53"/>
      <c r="G52" s="53">
        <f>SUM(F53:F56)</f>
        <v>4000000</v>
      </c>
      <c r="H52" s="58"/>
      <c r="I52" s="53"/>
      <c r="K52" s="4"/>
      <c r="L52" s="23"/>
    </row>
    <row r="53" spans="1:12" ht="12" customHeight="1" x14ac:dyDescent="0.2">
      <c r="A53" s="81"/>
      <c r="B53" s="55"/>
      <c r="C53" s="60" t="s">
        <v>46</v>
      </c>
      <c r="D53" s="61">
        <v>1</v>
      </c>
      <c r="E53" s="59" t="s">
        <v>48</v>
      </c>
      <c r="F53" s="53">
        <v>2100000</v>
      </c>
      <c r="G53" s="53"/>
      <c r="H53" s="58"/>
      <c r="I53" s="53"/>
      <c r="K53" s="4"/>
      <c r="L53" s="23"/>
    </row>
    <row r="54" spans="1:12" ht="12" customHeight="1" x14ac:dyDescent="0.2">
      <c r="A54" s="81"/>
      <c r="B54" s="55"/>
      <c r="C54" s="60" t="s">
        <v>46</v>
      </c>
      <c r="D54" s="61">
        <v>2</v>
      </c>
      <c r="E54" s="59" t="s">
        <v>49</v>
      </c>
      <c r="F54" s="53">
        <v>200000</v>
      </c>
      <c r="G54" s="53"/>
      <c r="H54" s="58"/>
      <c r="I54" s="53"/>
      <c r="K54" s="4"/>
      <c r="L54" s="23"/>
    </row>
    <row r="55" spans="1:12" ht="12" customHeight="1" x14ac:dyDescent="0.2">
      <c r="A55" s="81"/>
      <c r="B55" s="55"/>
      <c r="C55" s="60" t="s">
        <v>46</v>
      </c>
      <c r="D55" s="61">
        <v>3</v>
      </c>
      <c r="E55" s="60" t="s">
        <v>155</v>
      </c>
      <c r="F55" s="53">
        <v>1700000</v>
      </c>
      <c r="G55" s="53"/>
      <c r="H55" s="58"/>
      <c r="I55" s="53"/>
      <c r="K55" s="4"/>
      <c r="L55" s="23"/>
    </row>
    <row r="56" spans="1:12" ht="12" customHeight="1" x14ac:dyDescent="0.2">
      <c r="A56" s="81"/>
      <c r="B56" s="55"/>
      <c r="C56" s="65" t="s">
        <v>46</v>
      </c>
      <c r="D56" s="61">
        <v>5</v>
      </c>
      <c r="E56" s="60" t="s">
        <v>148</v>
      </c>
      <c r="F56" s="66"/>
      <c r="G56" s="53"/>
      <c r="H56" s="58"/>
      <c r="I56" s="53"/>
    </row>
    <row r="57" spans="1:12" ht="12" customHeight="1" x14ac:dyDescent="0.2">
      <c r="A57" s="81"/>
      <c r="B57" s="55"/>
      <c r="C57" s="67"/>
      <c r="D57" s="61"/>
      <c r="E57" s="60"/>
      <c r="F57" s="66"/>
      <c r="G57" s="53"/>
      <c r="H57" s="58"/>
      <c r="I57" s="53"/>
    </row>
    <row r="58" spans="1:12" ht="12" customHeight="1" x14ac:dyDescent="0.2">
      <c r="A58" s="81"/>
      <c r="B58" s="49" t="s">
        <v>168</v>
      </c>
      <c r="C58" s="50" t="s">
        <v>50</v>
      </c>
      <c r="D58" s="61"/>
      <c r="E58" s="50"/>
      <c r="F58" s="53"/>
      <c r="G58" s="53"/>
      <c r="H58" s="58">
        <f>SUM(G60:G65)</f>
        <v>97213000</v>
      </c>
      <c r="I58" s="53"/>
    </row>
    <row r="59" spans="1:12" ht="12" customHeight="1" x14ac:dyDescent="0.2">
      <c r="A59" s="81"/>
      <c r="B59" s="55"/>
      <c r="C59" s="50"/>
      <c r="D59" s="61"/>
      <c r="E59" s="50"/>
      <c r="F59" s="53"/>
      <c r="G59" s="53"/>
      <c r="H59" s="58"/>
      <c r="I59" s="53"/>
    </row>
    <row r="60" spans="1:12" ht="12" customHeight="1" x14ac:dyDescent="0.2">
      <c r="A60" s="81"/>
      <c r="B60" s="55"/>
      <c r="C60" s="50" t="s">
        <v>51</v>
      </c>
      <c r="D60" s="61"/>
      <c r="E60" s="59" t="s">
        <v>52</v>
      </c>
      <c r="F60" s="53"/>
      <c r="G60" s="53">
        <f>SUM(F61:F63)</f>
        <v>58200000</v>
      </c>
      <c r="H60" s="58"/>
      <c r="I60" s="53"/>
    </row>
    <row r="61" spans="1:12" ht="12" customHeight="1" x14ac:dyDescent="0.2">
      <c r="A61" s="81"/>
      <c r="B61" s="55"/>
      <c r="C61" s="60" t="s">
        <v>51</v>
      </c>
      <c r="D61" s="61">
        <v>1</v>
      </c>
      <c r="E61" s="59" t="s">
        <v>53</v>
      </c>
      <c r="F61" s="53">
        <v>3000000</v>
      </c>
      <c r="G61" s="53"/>
      <c r="H61" s="58"/>
      <c r="I61" s="53"/>
      <c r="J61" s="24"/>
    </row>
    <row r="62" spans="1:12" ht="12" customHeight="1" x14ac:dyDescent="0.2">
      <c r="A62" s="81"/>
      <c r="B62" s="55"/>
      <c r="C62" s="60" t="s">
        <v>51</v>
      </c>
      <c r="D62" s="61">
        <v>2</v>
      </c>
      <c r="E62" s="60" t="s">
        <v>156</v>
      </c>
      <c r="F62" s="53">
        <v>55000000</v>
      </c>
      <c r="G62" s="53"/>
      <c r="H62" s="58"/>
      <c r="I62" s="53"/>
      <c r="J62" s="24"/>
    </row>
    <row r="63" spans="1:12" ht="12" customHeight="1" x14ac:dyDescent="0.2">
      <c r="A63" s="81"/>
      <c r="B63" s="55"/>
      <c r="C63" s="60" t="s">
        <v>51</v>
      </c>
      <c r="D63" s="61">
        <v>3</v>
      </c>
      <c r="E63" s="60" t="s">
        <v>143</v>
      </c>
      <c r="F63" s="53">
        <v>200000</v>
      </c>
      <c r="G63" s="53"/>
      <c r="H63" s="58"/>
      <c r="I63" s="53"/>
      <c r="J63" s="24"/>
    </row>
    <row r="64" spans="1:12" ht="12" customHeight="1" x14ac:dyDescent="0.2">
      <c r="A64" s="81"/>
      <c r="B64" s="55"/>
      <c r="C64" s="59"/>
      <c r="D64" s="61"/>
      <c r="E64" s="60"/>
      <c r="F64" s="53"/>
      <c r="G64" s="53"/>
      <c r="H64" s="58"/>
      <c r="I64" s="53"/>
    </row>
    <row r="65" spans="1:11" ht="12" customHeight="1" x14ac:dyDescent="0.2">
      <c r="A65" s="81"/>
      <c r="B65" s="55"/>
      <c r="C65" s="50" t="s">
        <v>132</v>
      </c>
      <c r="D65" s="61"/>
      <c r="E65" s="59" t="s">
        <v>133</v>
      </c>
      <c r="F65" s="53"/>
      <c r="G65" s="53">
        <v>39013000</v>
      </c>
      <c r="H65" s="58"/>
      <c r="I65" s="53"/>
    </row>
    <row r="66" spans="1:11" ht="12" customHeight="1" x14ac:dyDescent="0.2">
      <c r="A66" s="81"/>
      <c r="B66" s="55"/>
      <c r="C66" s="59"/>
      <c r="D66" s="61"/>
      <c r="E66" s="59"/>
      <c r="F66" s="53"/>
      <c r="G66" s="53"/>
      <c r="H66" s="58"/>
      <c r="I66" s="53"/>
      <c r="J66" s="24"/>
    </row>
    <row r="67" spans="1:11" ht="12" customHeight="1" x14ac:dyDescent="0.2">
      <c r="A67" s="81"/>
      <c r="B67" s="49" t="s">
        <v>169</v>
      </c>
      <c r="C67" s="50" t="s">
        <v>54</v>
      </c>
      <c r="D67" s="61"/>
      <c r="E67" s="50"/>
      <c r="F67" s="53"/>
      <c r="G67" s="53"/>
      <c r="H67" s="58">
        <f>SUM(G69:G73)</f>
        <v>1827646428.6832933</v>
      </c>
      <c r="I67" s="53"/>
      <c r="J67" s="5"/>
    </row>
    <row r="68" spans="1:11" ht="12" customHeight="1" x14ac:dyDescent="0.2">
      <c r="A68" s="81"/>
      <c r="B68" s="55"/>
      <c r="C68" s="50"/>
      <c r="D68" s="61"/>
      <c r="E68" s="50"/>
      <c r="F68" s="53"/>
      <c r="G68" s="53"/>
      <c r="H68" s="58"/>
      <c r="I68" s="53"/>
      <c r="J68" s="5"/>
    </row>
    <row r="69" spans="1:11" ht="12" customHeight="1" x14ac:dyDescent="0.2">
      <c r="A69" s="81"/>
      <c r="B69" s="55"/>
      <c r="C69" s="50" t="s">
        <v>55</v>
      </c>
      <c r="D69" s="61"/>
      <c r="E69" s="59" t="s">
        <v>129</v>
      </c>
      <c r="F69" s="53"/>
      <c r="G69" s="53">
        <v>449820607.54089415</v>
      </c>
      <c r="H69" s="58"/>
      <c r="I69" s="53"/>
      <c r="J69" s="4"/>
      <c r="K69" s="5"/>
    </row>
    <row r="70" spans="1:11" ht="12" customHeight="1" x14ac:dyDescent="0.2">
      <c r="A70" s="81"/>
      <c r="B70" s="55"/>
      <c r="C70" s="50"/>
      <c r="D70" s="61"/>
      <c r="E70" s="68"/>
      <c r="F70" s="69"/>
      <c r="G70" s="53"/>
      <c r="H70" s="58"/>
      <c r="I70" s="53"/>
      <c r="J70" s="4"/>
    </row>
    <row r="71" spans="1:11" ht="12" customHeight="1" x14ac:dyDescent="0.2">
      <c r="A71" s="81"/>
      <c r="B71" s="55"/>
      <c r="C71" s="50" t="s">
        <v>125</v>
      </c>
      <c r="D71" s="61"/>
      <c r="E71" s="60" t="s">
        <v>149</v>
      </c>
      <c r="F71" s="53"/>
      <c r="G71" s="53">
        <v>712172400.08000004</v>
      </c>
      <c r="H71" s="58"/>
      <c r="I71" s="53"/>
      <c r="J71" s="4"/>
    </row>
    <row r="72" spans="1:11" ht="12" customHeight="1" x14ac:dyDescent="0.2">
      <c r="A72" s="81"/>
      <c r="B72" s="55"/>
      <c r="C72" s="50"/>
      <c r="D72" s="61"/>
      <c r="E72" s="68"/>
      <c r="F72" s="70"/>
      <c r="G72" s="53"/>
      <c r="H72" s="58"/>
      <c r="I72" s="53"/>
      <c r="J72" s="4"/>
    </row>
    <row r="73" spans="1:11" ht="12" customHeight="1" x14ac:dyDescent="0.2">
      <c r="A73" s="81"/>
      <c r="B73" s="55"/>
      <c r="C73" s="50" t="s">
        <v>56</v>
      </c>
      <c r="D73" s="61"/>
      <c r="E73" s="59" t="s">
        <v>57</v>
      </c>
      <c r="F73" s="53"/>
      <c r="G73" s="53">
        <v>665653421.06239903</v>
      </c>
      <c r="H73" s="58"/>
      <c r="I73" s="53"/>
    </row>
    <row r="74" spans="1:11" ht="12" customHeight="1" x14ac:dyDescent="0.2">
      <c r="A74" s="81"/>
      <c r="B74" s="55"/>
      <c r="C74" s="50"/>
      <c r="D74" s="61"/>
      <c r="E74" s="59"/>
      <c r="F74" s="53"/>
      <c r="G74" s="53"/>
      <c r="H74" s="58"/>
      <c r="I74" s="53"/>
    </row>
    <row r="75" spans="1:11" ht="12" customHeight="1" x14ac:dyDescent="0.2">
      <c r="A75" s="81"/>
      <c r="B75" s="49" t="s">
        <v>170</v>
      </c>
      <c r="C75" s="50" t="s">
        <v>58</v>
      </c>
      <c r="D75" s="61"/>
      <c r="E75" s="50" t="s">
        <v>58</v>
      </c>
      <c r="F75" s="53"/>
      <c r="G75" s="53"/>
      <c r="H75" s="58">
        <f>SUM(G77:G84)</f>
        <v>5954415</v>
      </c>
      <c r="I75" s="53"/>
    </row>
    <row r="76" spans="1:11" ht="12" customHeight="1" x14ac:dyDescent="0.2">
      <c r="A76" s="81"/>
      <c r="B76" s="55"/>
      <c r="C76" s="50"/>
      <c r="D76" s="61"/>
      <c r="E76" s="50"/>
      <c r="F76" s="53"/>
      <c r="G76" s="53"/>
      <c r="H76" s="58"/>
      <c r="I76" s="53"/>
    </row>
    <row r="77" spans="1:11" ht="12" customHeight="1" x14ac:dyDescent="0.2">
      <c r="A77" s="81"/>
      <c r="B77" s="55"/>
      <c r="C77" s="50" t="s">
        <v>59</v>
      </c>
      <c r="D77" s="61"/>
      <c r="E77" s="59" t="s">
        <v>60</v>
      </c>
      <c r="F77" s="53"/>
      <c r="G77" s="53">
        <f>+F78</f>
        <v>32000</v>
      </c>
      <c r="H77" s="58"/>
      <c r="I77" s="53"/>
      <c r="J77" s="24"/>
    </row>
    <row r="78" spans="1:11" ht="12" customHeight="1" x14ac:dyDescent="0.2">
      <c r="A78" s="81"/>
      <c r="B78" s="55"/>
      <c r="C78" s="60" t="s">
        <v>59</v>
      </c>
      <c r="D78" s="61">
        <v>1</v>
      </c>
      <c r="E78" s="59" t="s">
        <v>61</v>
      </c>
      <c r="F78" s="53">
        <v>32000</v>
      </c>
      <c r="G78" s="71"/>
      <c r="H78" s="72"/>
      <c r="I78" s="53"/>
      <c r="J78" s="24"/>
    </row>
    <row r="79" spans="1:11" ht="12" customHeight="1" x14ac:dyDescent="0.2">
      <c r="A79" s="81"/>
      <c r="B79" s="55"/>
      <c r="C79" s="50" t="s">
        <v>62</v>
      </c>
      <c r="D79" s="61"/>
      <c r="E79" s="59" t="s">
        <v>63</v>
      </c>
      <c r="F79" s="53"/>
      <c r="G79" s="53">
        <f>SUM(F80:F80)</f>
        <v>100000</v>
      </c>
      <c r="H79" s="58"/>
      <c r="I79" s="53"/>
      <c r="J79" s="24"/>
    </row>
    <row r="80" spans="1:11" ht="12" customHeight="1" x14ac:dyDescent="0.2">
      <c r="A80" s="81"/>
      <c r="B80" s="55"/>
      <c r="C80" s="50"/>
      <c r="D80" s="61"/>
      <c r="E80" s="60" t="s">
        <v>63</v>
      </c>
      <c r="F80" s="53">
        <v>100000</v>
      </c>
      <c r="G80" s="53"/>
      <c r="H80" s="58"/>
      <c r="I80" s="53"/>
      <c r="J80" s="24"/>
    </row>
    <row r="81" spans="1:10" ht="12" customHeight="1" x14ac:dyDescent="0.2">
      <c r="A81" s="81"/>
      <c r="B81" s="55"/>
      <c r="C81" s="50" t="s">
        <v>64</v>
      </c>
      <c r="D81" s="61"/>
      <c r="E81" s="59" t="s">
        <v>65</v>
      </c>
      <c r="F81" s="53"/>
      <c r="G81" s="53">
        <f>+F82</f>
        <v>2954100</v>
      </c>
      <c r="H81" s="58"/>
      <c r="I81" s="53"/>
      <c r="J81" s="24"/>
    </row>
    <row r="82" spans="1:10" ht="12" customHeight="1" x14ac:dyDescent="0.2">
      <c r="A82" s="81"/>
      <c r="B82" s="55"/>
      <c r="C82" s="60" t="s">
        <v>64</v>
      </c>
      <c r="D82" s="61">
        <v>2</v>
      </c>
      <c r="E82" s="59" t="s">
        <v>66</v>
      </c>
      <c r="F82" s="53">
        <v>2954100</v>
      </c>
      <c r="G82" s="53"/>
      <c r="H82" s="58"/>
      <c r="I82" s="53"/>
      <c r="J82" s="24"/>
    </row>
    <row r="83" spans="1:10" ht="12" customHeight="1" x14ac:dyDescent="0.2">
      <c r="A83" s="81"/>
      <c r="B83" s="55"/>
      <c r="C83" s="50" t="s">
        <v>67</v>
      </c>
      <c r="D83" s="61"/>
      <c r="E83" s="59" t="s">
        <v>68</v>
      </c>
      <c r="F83" s="53"/>
      <c r="G83" s="53">
        <f>+F84</f>
        <v>2868315</v>
      </c>
      <c r="H83" s="58"/>
      <c r="I83" s="53"/>
      <c r="J83" s="24"/>
    </row>
    <row r="84" spans="1:10" ht="12" customHeight="1" x14ac:dyDescent="0.2">
      <c r="A84" s="80"/>
      <c r="B84" s="49"/>
      <c r="C84" s="60" t="s">
        <v>67</v>
      </c>
      <c r="D84" s="61">
        <v>2</v>
      </c>
      <c r="E84" s="59" t="s">
        <v>66</v>
      </c>
      <c r="F84" s="53">
        <v>2868315</v>
      </c>
      <c r="G84" s="53"/>
      <c r="H84" s="58"/>
      <c r="I84" s="53"/>
      <c r="J84" s="24"/>
    </row>
    <row r="85" spans="1:10" ht="12" customHeight="1" x14ac:dyDescent="0.2">
      <c r="A85" s="80"/>
      <c r="B85" s="49"/>
      <c r="C85" s="59"/>
      <c r="D85" s="61"/>
      <c r="E85" s="59"/>
      <c r="F85" s="53"/>
      <c r="G85" s="53"/>
      <c r="H85" s="58"/>
      <c r="I85" s="53"/>
      <c r="J85" s="24"/>
    </row>
    <row r="86" spans="1:10" ht="12" customHeight="1" x14ac:dyDescent="0.2">
      <c r="A86" s="80"/>
      <c r="B86" s="49" t="s">
        <v>171</v>
      </c>
      <c r="C86" s="50" t="s">
        <v>69</v>
      </c>
      <c r="D86" s="61"/>
      <c r="E86" s="50" t="s">
        <v>69</v>
      </c>
      <c r="F86" s="53"/>
      <c r="G86" s="53"/>
      <c r="H86" s="58">
        <f>+G88</f>
        <v>2200000</v>
      </c>
      <c r="I86" s="53"/>
      <c r="J86" s="24"/>
    </row>
    <row r="87" spans="1:10" ht="12" customHeight="1" x14ac:dyDescent="0.2">
      <c r="A87" s="80"/>
      <c r="B87" s="49"/>
      <c r="C87" s="50"/>
      <c r="D87" s="61"/>
      <c r="E87" s="50"/>
      <c r="F87" s="53"/>
      <c r="G87" s="53"/>
      <c r="H87" s="58"/>
      <c r="I87" s="53"/>
      <c r="J87" s="24"/>
    </row>
    <row r="88" spans="1:10" ht="12" customHeight="1" x14ac:dyDescent="0.2">
      <c r="A88" s="81"/>
      <c r="B88" s="55"/>
      <c r="C88" s="50" t="s">
        <v>70</v>
      </c>
      <c r="D88" s="61"/>
      <c r="E88" s="59" t="s">
        <v>71</v>
      </c>
      <c r="F88" s="53"/>
      <c r="G88" s="53">
        <f>SUM(F89:F89)</f>
        <v>2200000</v>
      </c>
      <c r="H88" s="58"/>
      <c r="I88" s="53"/>
    </row>
    <row r="89" spans="1:10" ht="12" customHeight="1" x14ac:dyDescent="0.2">
      <c r="A89" s="81"/>
      <c r="B89" s="55"/>
      <c r="C89" s="60" t="s">
        <v>70</v>
      </c>
      <c r="D89" s="61">
        <v>3</v>
      </c>
      <c r="E89" s="60" t="s">
        <v>146</v>
      </c>
      <c r="F89" s="53">
        <v>2200000</v>
      </c>
      <c r="G89" s="53"/>
      <c r="H89" s="58"/>
      <c r="I89" s="53"/>
    </row>
    <row r="90" spans="1:10" ht="12" customHeight="1" x14ac:dyDescent="0.2">
      <c r="A90" s="81"/>
      <c r="B90" s="64"/>
      <c r="C90" s="24"/>
      <c r="D90" s="61"/>
      <c r="E90" s="24"/>
      <c r="F90" s="73"/>
      <c r="G90" s="53"/>
      <c r="H90" s="58"/>
      <c r="I90" s="53"/>
    </row>
    <row r="91" spans="1:10" ht="12" customHeight="1" x14ac:dyDescent="0.2">
      <c r="A91" s="81"/>
      <c r="B91" s="49" t="s">
        <v>172</v>
      </c>
      <c r="C91" s="50" t="s">
        <v>72</v>
      </c>
      <c r="D91" s="61"/>
      <c r="E91" s="50" t="s">
        <v>72</v>
      </c>
      <c r="F91" s="53"/>
      <c r="G91" s="53"/>
      <c r="H91" s="58">
        <f>SUM(G93:G98)</f>
        <v>118363175</v>
      </c>
      <c r="I91" s="53"/>
    </row>
    <row r="92" spans="1:10" ht="12" customHeight="1" x14ac:dyDescent="0.2">
      <c r="A92" s="81"/>
      <c r="B92" s="55"/>
      <c r="C92" s="50"/>
      <c r="D92" s="61"/>
      <c r="E92" s="50"/>
      <c r="F92" s="53"/>
      <c r="G92" s="53"/>
      <c r="H92" s="58"/>
      <c r="I92" s="53"/>
    </row>
    <row r="93" spans="1:10" ht="12" customHeight="1" x14ac:dyDescent="0.2">
      <c r="A93" s="81"/>
      <c r="B93" s="55"/>
      <c r="C93" s="50" t="s">
        <v>73</v>
      </c>
      <c r="D93" s="61"/>
      <c r="E93" s="59" t="s">
        <v>74</v>
      </c>
      <c r="F93" s="53"/>
      <c r="G93" s="53">
        <f>+F94+F95+F96+F97</f>
        <v>118363175</v>
      </c>
      <c r="H93" s="58"/>
      <c r="I93" s="53"/>
      <c r="J93" s="4"/>
    </row>
    <row r="94" spans="1:10" ht="12" customHeight="1" x14ac:dyDescent="0.2">
      <c r="A94" s="81"/>
      <c r="B94" s="55"/>
      <c r="C94" s="60" t="s">
        <v>73</v>
      </c>
      <c r="D94" s="61">
        <v>1</v>
      </c>
      <c r="E94" s="59" t="s">
        <v>75</v>
      </c>
      <c r="F94" s="53">
        <v>0</v>
      </c>
      <c r="G94" s="53"/>
      <c r="H94" s="58"/>
      <c r="I94" s="53"/>
    </row>
    <row r="95" spans="1:10" ht="12" customHeight="1" x14ac:dyDescent="0.2">
      <c r="A95" s="81"/>
      <c r="B95" s="55"/>
      <c r="C95" s="60" t="s">
        <v>73</v>
      </c>
      <c r="D95" s="61">
        <v>2</v>
      </c>
      <c r="E95" s="59" t="s">
        <v>76</v>
      </c>
      <c r="F95" s="53">
        <v>750000</v>
      </c>
      <c r="G95" s="53"/>
      <c r="H95" s="58"/>
      <c r="I95" s="53"/>
    </row>
    <row r="96" spans="1:10" ht="12" customHeight="1" x14ac:dyDescent="0.2">
      <c r="A96" s="81"/>
      <c r="B96" s="55"/>
      <c r="C96" s="60" t="s">
        <v>73</v>
      </c>
      <c r="D96" s="61">
        <v>3</v>
      </c>
      <c r="E96" s="60" t="s">
        <v>157</v>
      </c>
      <c r="F96" s="53">
        <v>104510000</v>
      </c>
      <c r="G96" s="53"/>
      <c r="H96" s="58"/>
      <c r="I96" s="53"/>
    </row>
    <row r="97" spans="1:10" ht="12" customHeight="1" x14ac:dyDescent="0.2">
      <c r="A97" s="81"/>
      <c r="B97" s="55"/>
      <c r="C97" s="60" t="s">
        <v>73</v>
      </c>
      <c r="D97" s="61">
        <v>6</v>
      </c>
      <c r="E97" s="60" t="s">
        <v>150</v>
      </c>
      <c r="F97" s="53">
        <v>13103175</v>
      </c>
      <c r="G97" s="53"/>
      <c r="H97" s="58"/>
      <c r="I97" s="53"/>
      <c r="J97" s="77"/>
    </row>
    <row r="98" spans="1:10" ht="12" customHeight="1" x14ac:dyDescent="0.2">
      <c r="A98" s="81"/>
      <c r="B98" s="55"/>
      <c r="C98" s="59"/>
      <c r="D98" s="61"/>
      <c r="E98" s="50"/>
      <c r="F98" s="53"/>
      <c r="G98" s="53"/>
      <c r="H98" s="58"/>
      <c r="I98" s="53"/>
      <c r="J98" s="2"/>
    </row>
    <row r="99" spans="1:10" ht="12" customHeight="1" x14ac:dyDescent="0.2">
      <c r="A99" s="81"/>
      <c r="B99" s="49" t="s">
        <v>173</v>
      </c>
      <c r="C99" s="50" t="s">
        <v>77</v>
      </c>
      <c r="D99" s="61"/>
      <c r="E99" s="50" t="s">
        <v>77</v>
      </c>
      <c r="F99" s="53"/>
      <c r="G99" s="53"/>
      <c r="H99" s="58">
        <f>SUM(G101:G103)</f>
        <v>2900000</v>
      </c>
      <c r="I99" s="53"/>
    </row>
    <row r="100" spans="1:10" ht="12" customHeight="1" x14ac:dyDescent="0.2">
      <c r="A100" s="81"/>
      <c r="B100" s="55"/>
      <c r="C100" s="50"/>
      <c r="D100" s="61"/>
      <c r="E100" s="50"/>
      <c r="F100" s="53"/>
      <c r="G100" s="53"/>
      <c r="H100" s="58"/>
      <c r="I100" s="53"/>
    </row>
    <row r="101" spans="1:10" ht="12" customHeight="1" x14ac:dyDescent="0.2">
      <c r="A101" s="81"/>
      <c r="B101" s="55"/>
      <c r="C101" s="50" t="s">
        <v>78</v>
      </c>
      <c r="D101" s="61"/>
      <c r="E101" s="60" t="s">
        <v>79</v>
      </c>
      <c r="F101" s="53"/>
      <c r="G101" s="53">
        <v>2500000</v>
      </c>
      <c r="H101" s="58"/>
      <c r="I101" s="53"/>
    </row>
    <row r="102" spans="1:10" ht="12" customHeight="1" x14ac:dyDescent="0.2">
      <c r="A102" s="81"/>
      <c r="B102" s="55"/>
      <c r="C102" s="50" t="s">
        <v>80</v>
      </c>
      <c r="D102" s="61"/>
      <c r="E102" s="60" t="s">
        <v>81</v>
      </c>
      <c r="F102" s="53"/>
      <c r="G102" s="53">
        <v>200000</v>
      </c>
      <c r="H102" s="58"/>
      <c r="I102" s="53"/>
    </row>
    <row r="103" spans="1:10" ht="12" customHeight="1" x14ac:dyDescent="0.2">
      <c r="A103" s="81"/>
      <c r="B103" s="55"/>
      <c r="C103" s="50" t="s">
        <v>82</v>
      </c>
      <c r="D103" s="61"/>
      <c r="E103" s="60" t="s">
        <v>83</v>
      </c>
      <c r="F103" s="53"/>
      <c r="G103" s="53">
        <v>200000</v>
      </c>
      <c r="H103" s="58"/>
      <c r="I103" s="53"/>
    </row>
    <row r="104" spans="1:10" ht="12" customHeight="1" x14ac:dyDescent="0.2">
      <c r="A104" s="81"/>
      <c r="B104" s="55"/>
      <c r="C104" s="50"/>
      <c r="D104" s="61"/>
      <c r="E104" s="60"/>
      <c r="F104" s="53"/>
      <c r="G104" s="53"/>
      <c r="H104" s="58"/>
      <c r="I104" s="53"/>
    </row>
    <row r="105" spans="1:10" ht="12" customHeight="1" x14ac:dyDescent="0.2">
      <c r="A105" s="81"/>
      <c r="B105" s="49" t="s">
        <v>174</v>
      </c>
      <c r="C105" s="50" t="s">
        <v>138</v>
      </c>
      <c r="D105" s="61"/>
      <c r="E105" s="60"/>
      <c r="F105" s="53"/>
      <c r="G105" s="53"/>
      <c r="H105" s="58">
        <f>+G106</f>
        <v>80000</v>
      </c>
      <c r="I105" s="53"/>
    </row>
    <row r="106" spans="1:10" ht="12" customHeight="1" x14ac:dyDescent="0.2">
      <c r="A106" s="81"/>
      <c r="B106" s="55"/>
      <c r="C106" s="50" t="s">
        <v>136</v>
      </c>
      <c r="D106" s="61"/>
      <c r="E106" s="60" t="s">
        <v>137</v>
      </c>
      <c r="F106" s="53"/>
      <c r="G106" s="53">
        <v>80000</v>
      </c>
      <c r="H106" s="58"/>
      <c r="I106" s="53"/>
      <c r="J106" s="24"/>
    </row>
    <row r="107" spans="1:10" ht="12" customHeight="1" x14ac:dyDescent="0.2">
      <c r="A107" s="81"/>
      <c r="B107" s="55"/>
      <c r="C107" s="59"/>
      <c r="D107" s="61"/>
      <c r="E107" s="59"/>
      <c r="F107" s="53"/>
      <c r="G107" s="53"/>
      <c r="H107" s="58"/>
      <c r="I107" s="53"/>
    </row>
    <row r="108" spans="1:10" ht="12" customHeight="1" x14ac:dyDescent="0.2">
      <c r="A108" s="81"/>
      <c r="B108" s="49" t="s">
        <v>175</v>
      </c>
      <c r="C108" s="50" t="s">
        <v>84</v>
      </c>
      <c r="D108" s="61"/>
      <c r="E108" s="50" t="s">
        <v>84</v>
      </c>
      <c r="F108" s="53"/>
      <c r="G108" s="53"/>
      <c r="H108" s="58">
        <f>SUM(G108:G110)</f>
        <v>100000</v>
      </c>
      <c r="I108" s="53"/>
    </row>
    <row r="109" spans="1:10" ht="12" customHeight="1" x14ac:dyDescent="0.2">
      <c r="A109" s="81"/>
      <c r="B109" s="55"/>
      <c r="C109" s="50"/>
      <c r="D109" s="61"/>
      <c r="E109" s="50"/>
      <c r="F109" s="53"/>
      <c r="G109" s="53"/>
      <c r="H109" s="58"/>
      <c r="I109" s="53"/>
    </row>
    <row r="110" spans="1:10" ht="12" customHeight="1" x14ac:dyDescent="0.2">
      <c r="A110" s="81"/>
      <c r="B110" s="55"/>
      <c r="C110" s="50" t="s">
        <v>85</v>
      </c>
      <c r="D110" s="61"/>
      <c r="E110" s="59" t="s">
        <v>86</v>
      </c>
      <c r="F110" s="53"/>
      <c r="G110" s="53">
        <v>100000</v>
      </c>
      <c r="H110" s="58"/>
      <c r="I110" s="53"/>
    </row>
    <row r="111" spans="1:10" ht="12" customHeight="1" x14ac:dyDescent="0.2">
      <c r="A111" s="81"/>
      <c r="B111" s="55"/>
      <c r="C111" s="59"/>
      <c r="D111" s="61"/>
      <c r="E111" s="60"/>
      <c r="F111" s="53"/>
      <c r="G111" s="53"/>
      <c r="H111" s="58"/>
      <c r="I111" s="53"/>
    </row>
    <row r="112" spans="1:10" ht="12" customHeight="1" x14ac:dyDescent="0.2">
      <c r="A112" s="82"/>
      <c r="B112" s="14"/>
      <c r="C112" s="15"/>
      <c r="D112" s="48"/>
      <c r="E112" s="18"/>
      <c r="F112" s="16"/>
      <c r="G112" s="16"/>
      <c r="H112" s="17"/>
      <c r="I112" s="16"/>
    </row>
    <row r="113" spans="1:10" ht="12" customHeight="1" x14ac:dyDescent="0.2">
      <c r="A113" s="91">
        <v>2</v>
      </c>
      <c r="B113" s="85" t="s">
        <v>186</v>
      </c>
      <c r="C113" s="85"/>
      <c r="D113" s="92"/>
      <c r="E113" s="93"/>
      <c r="F113" s="88"/>
      <c r="G113" s="88"/>
      <c r="H113" s="94"/>
      <c r="I113" s="95">
        <f>SUM(H115:H131)</f>
        <v>14075000</v>
      </c>
    </row>
    <row r="114" spans="1:10" ht="12" customHeight="1" x14ac:dyDescent="0.2">
      <c r="A114" s="80"/>
      <c r="B114" s="50"/>
      <c r="C114" s="50"/>
      <c r="D114" s="61"/>
      <c r="E114" s="59"/>
      <c r="F114" s="53"/>
      <c r="G114" s="53"/>
      <c r="H114" s="58"/>
      <c r="I114" s="79"/>
    </row>
    <row r="115" spans="1:10" ht="12" customHeight="1" x14ac:dyDescent="0.2">
      <c r="A115" s="81"/>
      <c r="B115" s="49" t="s">
        <v>176</v>
      </c>
      <c r="C115" s="50" t="s">
        <v>87</v>
      </c>
      <c r="D115" s="61"/>
      <c r="E115" s="50"/>
      <c r="F115" s="53"/>
      <c r="G115" s="53"/>
      <c r="H115" s="58">
        <f>SUM(G117:G119)</f>
        <v>1450000</v>
      </c>
      <c r="I115" s="53"/>
    </row>
    <row r="116" spans="1:10" ht="12" customHeight="1" x14ac:dyDescent="0.2">
      <c r="A116" s="81"/>
      <c r="B116" s="55"/>
      <c r="C116" s="50"/>
      <c r="D116" s="61"/>
      <c r="E116" s="50"/>
      <c r="F116" s="53"/>
      <c r="G116" s="53"/>
      <c r="H116" s="58"/>
      <c r="I116" s="53"/>
    </row>
    <row r="117" spans="1:10" ht="12" customHeight="1" x14ac:dyDescent="0.2">
      <c r="A117" s="81"/>
      <c r="B117" s="55"/>
      <c r="C117" s="50" t="s">
        <v>88</v>
      </c>
      <c r="D117" s="61"/>
      <c r="E117" s="59" t="s">
        <v>89</v>
      </c>
      <c r="F117" s="53"/>
      <c r="G117" s="53">
        <v>800000</v>
      </c>
      <c r="H117" s="58"/>
      <c r="I117" s="53"/>
    </row>
    <row r="118" spans="1:10" ht="12" customHeight="1" x14ac:dyDescent="0.2">
      <c r="A118" s="81"/>
      <c r="B118" s="55"/>
      <c r="C118" s="50" t="s">
        <v>90</v>
      </c>
      <c r="D118" s="61"/>
      <c r="E118" s="59" t="s">
        <v>91</v>
      </c>
      <c r="F118" s="53"/>
      <c r="G118" s="53">
        <v>650000</v>
      </c>
      <c r="H118" s="58"/>
      <c r="I118" s="53"/>
    </row>
    <row r="119" spans="1:10" ht="12" customHeight="1" x14ac:dyDescent="0.2">
      <c r="A119" s="81"/>
      <c r="B119" s="55"/>
      <c r="C119" s="59"/>
      <c r="D119" s="61"/>
      <c r="E119" s="59"/>
      <c r="F119" s="53"/>
      <c r="G119" s="53"/>
      <c r="H119" s="58"/>
      <c r="I119" s="53"/>
    </row>
    <row r="120" spans="1:10" ht="12" customHeight="1" x14ac:dyDescent="0.2">
      <c r="A120" s="81"/>
      <c r="B120" s="49" t="s">
        <v>177</v>
      </c>
      <c r="C120" s="50" t="s">
        <v>92</v>
      </c>
      <c r="D120" s="61"/>
      <c r="E120" s="50" t="s">
        <v>92</v>
      </c>
      <c r="F120" s="53"/>
      <c r="G120" s="53"/>
      <c r="H120" s="58">
        <f>SUM(G121:G123)</f>
        <v>1000000</v>
      </c>
      <c r="I120" s="53"/>
    </row>
    <row r="121" spans="1:10" ht="12" customHeight="1" x14ac:dyDescent="0.2">
      <c r="A121" s="81"/>
      <c r="B121" s="55"/>
      <c r="C121" s="50" t="s">
        <v>93</v>
      </c>
      <c r="D121" s="61"/>
      <c r="E121" s="59" t="s">
        <v>94</v>
      </c>
      <c r="F121" s="53"/>
      <c r="G121" s="53">
        <v>100000</v>
      </c>
      <c r="H121" s="58"/>
      <c r="I121" s="53"/>
    </row>
    <row r="122" spans="1:10" ht="12" customHeight="1" x14ac:dyDescent="0.2">
      <c r="A122" s="81"/>
      <c r="B122" s="55"/>
      <c r="C122" s="50" t="s">
        <v>95</v>
      </c>
      <c r="D122" s="61"/>
      <c r="E122" s="59" t="s">
        <v>96</v>
      </c>
      <c r="F122" s="53"/>
      <c r="G122" s="53">
        <v>900000</v>
      </c>
      <c r="H122" s="58"/>
      <c r="I122" s="53"/>
    </row>
    <row r="123" spans="1:10" ht="12" customHeight="1" x14ac:dyDescent="0.2">
      <c r="A123" s="81"/>
      <c r="B123" s="55"/>
      <c r="C123" s="59"/>
      <c r="D123" s="61"/>
      <c r="E123" s="59"/>
      <c r="F123" s="53"/>
      <c r="G123" s="53"/>
      <c r="H123" s="58"/>
      <c r="I123" s="53"/>
    </row>
    <row r="124" spans="1:10" ht="12" customHeight="1" x14ac:dyDescent="0.2">
      <c r="A124" s="81"/>
      <c r="B124" s="49" t="s">
        <v>178</v>
      </c>
      <c r="C124" s="50" t="s">
        <v>97</v>
      </c>
      <c r="D124" s="61"/>
      <c r="E124" s="50" t="s">
        <v>97</v>
      </c>
      <c r="F124" s="53"/>
      <c r="G124" s="53"/>
      <c r="H124" s="58">
        <f>SUM(G125:G131)</f>
        <v>11625000</v>
      </c>
      <c r="I124" s="53"/>
    </row>
    <row r="125" spans="1:10" ht="12" customHeight="1" x14ac:dyDescent="0.2">
      <c r="A125" s="81"/>
      <c r="B125" s="55"/>
      <c r="C125" s="50" t="s">
        <v>98</v>
      </c>
      <c r="D125" s="61"/>
      <c r="E125" s="59" t="s">
        <v>99</v>
      </c>
      <c r="F125" s="53"/>
      <c r="G125" s="53">
        <v>650000</v>
      </c>
      <c r="H125" s="58"/>
      <c r="I125" s="53"/>
      <c r="J125" s="23"/>
    </row>
    <row r="126" spans="1:10" ht="12" customHeight="1" x14ac:dyDescent="0.2">
      <c r="A126" s="81"/>
      <c r="B126" s="55"/>
      <c r="C126" s="50" t="s">
        <v>100</v>
      </c>
      <c r="D126" s="61"/>
      <c r="E126" s="59" t="s">
        <v>101</v>
      </c>
      <c r="F126" s="53"/>
      <c r="G126" s="53">
        <v>2110000</v>
      </c>
      <c r="H126" s="58"/>
      <c r="I126" s="53"/>
    </row>
    <row r="127" spans="1:10" ht="12" customHeight="1" x14ac:dyDescent="0.2">
      <c r="A127" s="81"/>
      <c r="B127" s="55"/>
      <c r="C127" s="50" t="s">
        <v>102</v>
      </c>
      <c r="D127" s="61"/>
      <c r="E127" s="59" t="s">
        <v>103</v>
      </c>
      <c r="F127" s="53"/>
      <c r="G127" s="53">
        <v>600000</v>
      </c>
      <c r="H127" s="58"/>
      <c r="I127" s="53"/>
    </row>
    <row r="128" spans="1:10" ht="12" customHeight="1" x14ac:dyDescent="0.2">
      <c r="A128" s="81"/>
      <c r="B128" s="55"/>
      <c r="C128" s="50" t="s">
        <v>104</v>
      </c>
      <c r="D128" s="61"/>
      <c r="E128" s="59" t="s">
        <v>105</v>
      </c>
      <c r="F128" s="53"/>
      <c r="G128" s="53">
        <v>7365000</v>
      </c>
      <c r="H128" s="58"/>
      <c r="I128" s="53"/>
    </row>
    <row r="129" spans="1:9" ht="12" customHeight="1" x14ac:dyDescent="0.2">
      <c r="A129" s="81"/>
      <c r="B129" s="55"/>
      <c r="C129" s="50" t="s">
        <v>134</v>
      </c>
      <c r="D129" s="61"/>
      <c r="E129" s="60" t="s">
        <v>135</v>
      </c>
      <c r="F129" s="53"/>
      <c r="G129" s="53">
        <v>300000</v>
      </c>
      <c r="H129" s="58"/>
      <c r="I129" s="53"/>
    </row>
    <row r="130" spans="1:9" ht="12" customHeight="1" x14ac:dyDescent="0.2">
      <c r="A130" s="81"/>
      <c r="B130" s="55"/>
      <c r="C130" s="50" t="s">
        <v>106</v>
      </c>
      <c r="D130" s="61"/>
      <c r="E130" s="59" t="s">
        <v>107</v>
      </c>
      <c r="F130" s="53"/>
      <c r="G130" s="53">
        <v>300000</v>
      </c>
      <c r="H130" s="58"/>
      <c r="I130" s="53"/>
    </row>
    <row r="131" spans="1:9" ht="12" customHeight="1" x14ac:dyDescent="0.2">
      <c r="A131" s="81"/>
      <c r="B131" s="55"/>
      <c r="C131" s="50" t="s">
        <v>108</v>
      </c>
      <c r="D131" s="61"/>
      <c r="E131" s="59" t="s">
        <v>109</v>
      </c>
      <c r="F131" s="53"/>
      <c r="G131" s="53">
        <v>300000</v>
      </c>
      <c r="H131" s="58"/>
      <c r="I131" s="53"/>
    </row>
    <row r="132" spans="1:9" ht="12" customHeight="1" x14ac:dyDescent="0.2">
      <c r="A132" s="82"/>
      <c r="B132" s="14"/>
      <c r="C132" s="15"/>
      <c r="D132" s="48"/>
      <c r="E132" s="15"/>
      <c r="F132" s="16"/>
      <c r="G132" s="16"/>
      <c r="H132" s="17"/>
      <c r="I132" s="16"/>
    </row>
    <row r="133" spans="1:9" ht="12" customHeight="1" x14ac:dyDescent="0.2">
      <c r="A133" s="91">
        <v>5</v>
      </c>
      <c r="B133" s="85" t="s">
        <v>187</v>
      </c>
      <c r="C133" s="85"/>
      <c r="D133" s="92"/>
      <c r="E133" s="93"/>
      <c r="F133" s="88"/>
      <c r="G133" s="88"/>
      <c r="H133" s="94"/>
      <c r="I133" s="95">
        <f>SUM(H133:H138)</f>
        <v>217724779.91999999</v>
      </c>
    </row>
    <row r="134" spans="1:9" ht="12" customHeight="1" x14ac:dyDescent="0.2">
      <c r="A134" s="80"/>
      <c r="B134" s="49"/>
      <c r="C134" s="50"/>
      <c r="D134" s="61"/>
      <c r="E134" s="59"/>
      <c r="F134" s="53"/>
      <c r="G134" s="53"/>
      <c r="H134" s="58"/>
      <c r="I134" s="79"/>
    </row>
    <row r="135" spans="1:9" ht="12" customHeight="1" x14ac:dyDescent="0.2">
      <c r="A135" s="81"/>
      <c r="B135" s="49" t="s">
        <v>179</v>
      </c>
      <c r="C135" s="50" t="s">
        <v>110</v>
      </c>
      <c r="D135" s="61"/>
      <c r="E135" s="50"/>
      <c r="F135" s="53"/>
      <c r="G135" s="53"/>
      <c r="H135" s="58">
        <f>+G137</f>
        <v>217724779.91999999</v>
      </c>
      <c r="I135" s="53"/>
    </row>
    <row r="136" spans="1:9" ht="12" customHeight="1" x14ac:dyDescent="0.2">
      <c r="A136" s="81"/>
      <c r="B136" s="55"/>
      <c r="C136" s="50"/>
      <c r="D136" s="61"/>
      <c r="E136" s="50"/>
      <c r="F136" s="53"/>
      <c r="G136" s="53"/>
      <c r="H136" s="58"/>
      <c r="I136" s="53"/>
    </row>
    <row r="137" spans="1:9" ht="12" customHeight="1" x14ac:dyDescent="0.2">
      <c r="A137" s="81"/>
      <c r="B137" s="55"/>
      <c r="C137" s="50" t="s">
        <v>142</v>
      </c>
      <c r="D137" s="61"/>
      <c r="E137" s="50" t="s">
        <v>147</v>
      </c>
      <c r="F137" s="53"/>
      <c r="G137" s="62">
        <v>217724779.91999999</v>
      </c>
      <c r="H137" s="58"/>
      <c r="I137" s="53"/>
    </row>
    <row r="138" spans="1:9" ht="12" customHeight="1" x14ac:dyDescent="0.2">
      <c r="A138" s="81"/>
      <c r="B138" s="55"/>
      <c r="C138" s="50"/>
      <c r="D138" s="61"/>
      <c r="E138" s="60"/>
      <c r="F138" s="53"/>
      <c r="G138" s="53"/>
      <c r="H138" s="58"/>
      <c r="I138" s="53"/>
    </row>
    <row r="139" spans="1:9" ht="12" customHeight="1" x14ac:dyDescent="0.2">
      <c r="A139" s="91">
        <v>6</v>
      </c>
      <c r="B139" s="85" t="s">
        <v>111</v>
      </c>
      <c r="C139" s="85"/>
      <c r="D139" s="92"/>
      <c r="E139" s="93"/>
      <c r="F139" s="88"/>
      <c r="G139" s="88"/>
      <c r="H139" s="94"/>
      <c r="I139" s="95">
        <f>SUM(H139:H159)</f>
        <v>111752250</v>
      </c>
    </row>
    <row r="140" spans="1:9" ht="12" customHeight="1" x14ac:dyDescent="0.2">
      <c r="A140" s="80"/>
      <c r="B140" s="49"/>
      <c r="C140" s="50"/>
      <c r="D140" s="61"/>
      <c r="E140" s="59"/>
      <c r="F140" s="53"/>
      <c r="G140" s="53"/>
      <c r="H140" s="58"/>
      <c r="I140" s="79"/>
    </row>
    <row r="141" spans="1:9" ht="12" customHeight="1" x14ac:dyDescent="0.2">
      <c r="A141" s="81"/>
      <c r="B141" s="49" t="s">
        <v>180</v>
      </c>
      <c r="C141" s="50" t="s">
        <v>112</v>
      </c>
      <c r="D141" s="61"/>
      <c r="E141" s="50" t="s">
        <v>112</v>
      </c>
      <c r="F141" s="53"/>
      <c r="G141" s="53"/>
      <c r="H141" s="58">
        <f>SUM(G143:G143)</f>
        <v>3500000</v>
      </c>
      <c r="I141" s="53"/>
    </row>
    <row r="142" spans="1:9" ht="12" customHeight="1" x14ac:dyDescent="0.2">
      <c r="A142" s="81"/>
      <c r="B142" s="55"/>
      <c r="C142" s="50"/>
      <c r="D142" s="61"/>
      <c r="E142" s="50"/>
      <c r="F142" s="53"/>
      <c r="G142" s="53"/>
      <c r="H142" s="58"/>
      <c r="I142" s="53"/>
    </row>
    <row r="143" spans="1:9" ht="12" customHeight="1" x14ac:dyDescent="0.2">
      <c r="A143" s="81"/>
      <c r="B143" s="55"/>
      <c r="C143" s="50" t="s">
        <v>144</v>
      </c>
      <c r="D143" s="61"/>
      <c r="E143" s="60" t="s">
        <v>145</v>
      </c>
      <c r="F143" s="53"/>
      <c r="G143" s="53">
        <v>3500000</v>
      </c>
      <c r="H143" s="58"/>
      <c r="I143" s="53"/>
    </row>
    <row r="144" spans="1:9" ht="12" customHeight="1" x14ac:dyDescent="0.2">
      <c r="A144" s="80"/>
      <c r="B144" s="49"/>
      <c r="C144" s="59"/>
      <c r="D144" s="61"/>
      <c r="E144" s="59"/>
      <c r="F144" s="53"/>
      <c r="G144" s="53"/>
      <c r="H144" s="58"/>
      <c r="I144" s="53"/>
    </row>
    <row r="145" spans="1:9" ht="12" customHeight="1" x14ac:dyDescent="0.2">
      <c r="A145" s="81"/>
      <c r="B145" s="49" t="s">
        <v>181</v>
      </c>
      <c r="C145" s="50" t="s">
        <v>113</v>
      </c>
      <c r="D145" s="61"/>
      <c r="E145" s="50" t="s">
        <v>113</v>
      </c>
      <c r="F145" s="53"/>
      <c r="G145" s="53"/>
      <c r="H145" s="58">
        <f>+G147+G148</f>
        <v>50000000</v>
      </c>
      <c r="I145" s="53"/>
    </row>
    <row r="146" spans="1:9" ht="12" customHeight="1" x14ac:dyDescent="0.2">
      <c r="A146" s="81"/>
      <c r="B146" s="55"/>
      <c r="C146" s="50"/>
      <c r="D146" s="61"/>
      <c r="E146" s="50"/>
      <c r="F146" s="53"/>
      <c r="G146" s="53"/>
      <c r="H146" s="58"/>
      <c r="I146" s="53"/>
    </row>
    <row r="147" spans="1:9" ht="12" customHeight="1" x14ac:dyDescent="0.2">
      <c r="A147" s="81"/>
      <c r="B147" s="55"/>
      <c r="C147" s="50" t="s">
        <v>114</v>
      </c>
      <c r="D147" s="61"/>
      <c r="E147" s="59" t="s">
        <v>115</v>
      </c>
      <c r="F147" s="53"/>
      <c r="G147" s="53">
        <v>30000000</v>
      </c>
      <c r="H147" s="58"/>
      <c r="I147" s="53"/>
    </row>
    <row r="148" spans="1:9" ht="12" customHeight="1" x14ac:dyDescent="0.2">
      <c r="A148" s="81"/>
      <c r="B148" s="55"/>
      <c r="C148" s="50" t="s">
        <v>116</v>
      </c>
      <c r="D148" s="61"/>
      <c r="E148" s="59" t="s">
        <v>117</v>
      </c>
      <c r="F148" s="53"/>
      <c r="G148" s="53">
        <v>20000000</v>
      </c>
      <c r="H148" s="58"/>
      <c r="I148" s="53"/>
    </row>
    <row r="149" spans="1:9" ht="12" customHeight="1" x14ac:dyDescent="0.2">
      <c r="A149" s="81"/>
      <c r="B149" s="55"/>
      <c r="C149" s="59"/>
      <c r="D149" s="61"/>
      <c r="E149" s="59"/>
      <c r="F149" s="53"/>
      <c r="G149" s="53"/>
      <c r="H149" s="58"/>
      <c r="I149" s="53"/>
    </row>
    <row r="150" spans="1:9" ht="12" customHeight="1" x14ac:dyDescent="0.2">
      <c r="A150" s="81"/>
      <c r="B150" s="49" t="s">
        <v>182</v>
      </c>
      <c r="C150" s="50" t="s">
        <v>118</v>
      </c>
      <c r="D150" s="61"/>
      <c r="E150" s="50"/>
      <c r="F150" s="53"/>
      <c r="G150" s="53"/>
      <c r="H150" s="58">
        <f>+G151</f>
        <v>35000000</v>
      </c>
      <c r="I150" s="53"/>
    </row>
    <row r="151" spans="1:9" ht="12" customHeight="1" x14ac:dyDescent="0.2">
      <c r="A151" s="81"/>
      <c r="B151" s="55"/>
      <c r="C151" s="50" t="s">
        <v>119</v>
      </c>
      <c r="D151" s="61"/>
      <c r="E151" s="59" t="s">
        <v>120</v>
      </c>
      <c r="F151" s="53"/>
      <c r="G151" s="53">
        <v>35000000</v>
      </c>
      <c r="H151" s="58"/>
      <c r="I151" s="53"/>
    </row>
    <row r="152" spans="1:9" ht="12" customHeight="1" x14ac:dyDescent="0.2">
      <c r="A152" s="81"/>
      <c r="B152" s="55"/>
      <c r="C152" s="50"/>
      <c r="D152" s="61"/>
      <c r="E152" s="59"/>
      <c r="F152" s="53"/>
      <c r="G152" s="53"/>
      <c r="H152" s="58"/>
      <c r="I152" s="53"/>
    </row>
    <row r="153" spans="1:9" ht="12" customHeight="1" x14ac:dyDescent="0.2">
      <c r="A153" s="81"/>
      <c r="B153" s="49" t="s">
        <v>183</v>
      </c>
      <c r="C153" s="50" t="s">
        <v>121</v>
      </c>
      <c r="D153" s="61"/>
      <c r="E153" s="50" t="s">
        <v>121</v>
      </c>
      <c r="F153" s="53"/>
      <c r="G153" s="53"/>
      <c r="H153" s="58">
        <f>+G155</f>
        <v>23252250</v>
      </c>
      <c r="I153" s="53"/>
    </row>
    <row r="154" spans="1:9" ht="12" customHeight="1" x14ac:dyDescent="0.2">
      <c r="A154" s="81"/>
      <c r="B154" s="55"/>
      <c r="C154" s="50"/>
      <c r="D154" s="61"/>
      <c r="E154" s="50"/>
      <c r="F154" s="53"/>
      <c r="G154" s="53"/>
      <c r="H154" s="58"/>
      <c r="I154" s="53"/>
    </row>
    <row r="155" spans="1:9" ht="12" customHeight="1" x14ac:dyDescent="0.2">
      <c r="A155" s="81"/>
      <c r="B155" s="55"/>
      <c r="C155" s="50" t="s">
        <v>122</v>
      </c>
      <c r="D155" s="61"/>
      <c r="E155" s="59" t="s">
        <v>123</v>
      </c>
      <c r="F155" s="53"/>
      <c r="G155" s="53">
        <f>SUM(F156:F160)</f>
        <v>23252250</v>
      </c>
      <c r="H155" s="58"/>
      <c r="I155" s="53"/>
    </row>
    <row r="156" spans="1:9" ht="12" customHeight="1" x14ac:dyDescent="0.2">
      <c r="A156" s="81"/>
      <c r="B156" s="55"/>
      <c r="C156" s="60" t="s">
        <v>122</v>
      </c>
      <c r="D156" s="61">
        <v>5</v>
      </c>
      <c r="E156" s="60" t="s">
        <v>240</v>
      </c>
      <c r="F156" s="53">
        <v>4837500</v>
      </c>
      <c r="G156" s="53"/>
      <c r="H156" s="58"/>
      <c r="I156" s="53"/>
    </row>
    <row r="157" spans="1:9" ht="12" customHeight="1" x14ac:dyDescent="0.2">
      <c r="A157" s="81"/>
      <c r="B157" s="55"/>
      <c r="C157" s="60" t="s">
        <v>122</v>
      </c>
      <c r="D157" s="61">
        <v>6</v>
      </c>
      <c r="E157" s="60" t="s">
        <v>239</v>
      </c>
      <c r="F157" s="53">
        <v>5514750</v>
      </c>
      <c r="G157" s="53"/>
      <c r="H157" s="58"/>
      <c r="I157" s="53"/>
    </row>
    <row r="158" spans="1:9" ht="12" customHeight="1" x14ac:dyDescent="0.2">
      <c r="A158" s="81"/>
      <c r="B158" s="55"/>
      <c r="C158" s="60" t="s">
        <v>122</v>
      </c>
      <c r="D158" s="61">
        <v>7</v>
      </c>
      <c r="E158" s="60" t="s">
        <v>241</v>
      </c>
      <c r="F158" s="53">
        <v>7740000</v>
      </c>
      <c r="G158" s="53"/>
      <c r="H158" s="58"/>
      <c r="I158" s="53"/>
    </row>
    <row r="159" spans="1:9" ht="12" customHeight="1" x14ac:dyDescent="0.2">
      <c r="A159" s="81"/>
      <c r="B159" s="55"/>
      <c r="C159" s="60" t="s">
        <v>122</v>
      </c>
      <c r="D159" s="61">
        <v>8</v>
      </c>
      <c r="E159" s="60" t="s">
        <v>242</v>
      </c>
      <c r="F159" s="53">
        <v>5160000</v>
      </c>
      <c r="G159" s="53"/>
      <c r="H159" s="58"/>
      <c r="I159" s="53"/>
    </row>
    <row r="160" spans="1:9" ht="12" customHeight="1" x14ac:dyDescent="0.2">
      <c r="A160" s="81"/>
      <c r="B160" s="55"/>
      <c r="C160" s="60"/>
      <c r="D160" s="60"/>
      <c r="E160" s="60"/>
      <c r="F160" s="53"/>
      <c r="G160" s="53"/>
      <c r="H160" s="58"/>
      <c r="I160" s="53"/>
    </row>
    <row r="161" spans="1:10" ht="6.75" customHeight="1" x14ac:dyDescent="0.2">
      <c r="A161" s="83"/>
      <c r="F161" s="47"/>
      <c r="G161" s="19"/>
      <c r="H161" s="20"/>
      <c r="I161" s="19"/>
    </row>
    <row r="162" spans="1:10" ht="16.149999999999999" customHeight="1" x14ac:dyDescent="0.2">
      <c r="A162" s="167"/>
      <c r="B162" s="168"/>
      <c r="C162" s="169"/>
      <c r="D162" s="169"/>
      <c r="E162" s="170" t="s">
        <v>124</v>
      </c>
      <c r="F162" s="171"/>
      <c r="G162" s="172"/>
      <c r="H162" s="173"/>
      <c r="I162" s="174">
        <f>SUM(I5:I161)</f>
        <v>5529261423.0832939</v>
      </c>
      <c r="J162" s="5"/>
    </row>
    <row r="164" spans="1:10" x14ac:dyDescent="0.2">
      <c r="I164" s="4"/>
    </row>
    <row r="165" spans="1:10" x14ac:dyDescent="0.2">
      <c r="E165" s="22"/>
      <c r="I165" s="21"/>
    </row>
    <row r="166" spans="1:10" x14ac:dyDescent="0.2">
      <c r="I166" s="21"/>
    </row>
    <row r="167" spans="1:10" x14ac:dyDescent="0.2">
      <c r="I167" s="5"/>
    </row>
    <row r="168" spans="1:10" x14ac:dyDescent="0.2">
      <c r="E168" s="23"/>
    </row>
    <row r="169" spans="1:10" x14ac:dyDescent="0.2">
      <c r="E169" s="23"/>
      <c r="I169" s="5"/>
    </row>
  </sheetData>
  <mergeCells count="3">
    <mergeCell ref="A1:I2"/>
    <mergeCell ref="A3:I3"/>
    <mergeCell ref="A4:E4"/>
  </mergeCells>
  <phoneticPr fontId="5" type="noConversion"/>
  <pageMargins left="0.51181102362204722" right="0.31496062992125984" top="0.55118110236220474" bottom="0.47244094488188981" header="0" footer="0"/>
  <pageSetup scale="69" fitToHeight="0" orientation="portrait" horizontalDpi="300" verticalDpi="300" r:id="rId1"/>
  <headerFooter scaleWithDoc="0" alignWithMargins="0">
    <oddHeader>&amp;RP PYC 01
F PYC 01.0.2</oddHeader>
    <oddFooter>&amp;LVersión N° 2&amp;R&amp;P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616-FBFF-4162-BA77-61F1B4196FED}">
  <sheetPr>
    <pageSetUpPr fitToPage="1"/>
  </sheetPr>
  <dimension ref="A2:I24"/>
  <sheetViews>
    <sheetView workbookViewId="0">
      <selection activeCell="J2" sqref="J2"/>
    </sheetView>
  </sheetViews>
  <sheetFormatPr baseColWidth="10" defaultColWidth="11.42578125" defaultRowHeight="10.5" x14ac:dyDescent="0.2"/>
  <cols>
    <col min="1" max="1" width="1.42578125" style="128" customWidth="1"/>
    <col min="2" max="2" width="7.140625" style="129" customWidth="1"/>
    <col min="3" max="3" width="25.42578125" style="111" customWidth="1"/>
    <col min="4" max="4" width="8.140625" style="111" bestFit="1" customWidth="1"/>
    <col min="5" max="5" width="25.140625" style="130" customWidth="1"/>
    <col min="6" max="6" width="24" style="130" customWidth="1"/>
    <col min="7" max="7" width="20.140625" style="130" customWidth="1"/>
    <col min="8" max="8" width="17.5703125" style="130" customWidth="1"/>
    <col min="9" max="9" width="11.85546875" style="111" customWidth="1"/>
    <col min="10" max="16384" width="11.42578125" style="111"/>
  </cols>
  <sheetData>
    <row r="2" spans="1:9" s="99" customFormat="1" ht="15.75" x14ac:dyDescent="0.25">
      <c r="H2" s="100"/>
      <c r="I2" s="100"/>
    </row>
    <row r="3" spans="1:9" s="99" customFormat="1" ht="18" x14ac:dyDescent="0.25">
      <c r="B3" s="101" t="s">
        <v>188</v>
      </c>
      <c r="C3" s="101"/>
      <c r="D3" s="101"/>
      <c r="E3" s="101"/>
      <c r="F3" s="101"/>
      <c r="G3" s="101"/>
      <c r="H3" s="101"/>
    </row>
    <row r="4" spans="1:9" s="99" customFormat="1" ht="15.75" x14ac:dyDescent="0.2">
      <c r="B4" s="102" t="s">
        <v>189</v>
      </c>
      <c r="C4" s="103"/>
      <c r="D4" s="103"/>
      <c r="E4" s="103"/>
      <c r="F4" s="103"/>
      <c r="G4" s="103"/>
      <c r="H4" s="103"/>
    </row>
    <row r="5" spans="1:9" s="99" customFormat="1" ht="15" x14ac:dyDescent="0.2">
      <c r="B5" s="104" t="s">
        <v>190</v>
      </c>
      <c r="C5" s="104"/>
      <c r="D5" s="104"/>
      <c r="E5" s="104"/>
      <c r="F5" s="104"/>
      <c r="G5" s="104"/>
      <c r="H5" s="104"/>
    </row>
    <row r="7" spans="1:9" ht="12.75" x14ac:dyDescent="0.2">
      <c r="A7" s="105"/>
      <c r="B7" s="106"/>
      <c r="C7" s="107" t="s">
        <v>191</v>
      </c>
      <c r="D7" s="107"/>
      <c r="E7" s="108" t="s">
        <v>192</v>
      </c>
      <c r="F7" s="109"/>
      <c r="G7" s="109"/>
      <c r="H7" s="109"/>
      <c r="I7" s="110"/>
    </row>
    <row r="8" spans="1:9" s="116" customFormat="1" ht="36" x14ac:dyDescent="0.2">
      <c r="A8" s="105"/>
      <c r="B8" s="112" t="s">
        <v>130</v>
      </c>
      <c r="C8" s="113" t="s">
        <v>193</v>
      </c>
      <c r="D8" s="113" t="s">
        <v>194</v>
      </c>
      <c r="E8" s="114" t="s">
        <v>195</v>
      </c>
      <c r="F8" s="114" t="s">
        <v>196</v>
      </c>
      <c r="G8" s="114" t="s">
        <v>197</v>
      </c>
      <c r="H8" s="113" t="s">
        <v>198</v>
      </c>
      <c r="I8" s="115" t="s">
        <v>199</v>
      </c>
    </row>
    <row r="9" spans="1:9" s="116" customFormat="1" ht="12" x14ac:dyDescent="0.2">
      <c r="A9" s="105"/>
      <c r="B9" s="117"/>
      <c r="C9" s="117" t="s">
        <v>200</v>
      </c>
      <c r="D9" s="113"/>
      <c r="E9" s="114"/>
      <c r="F9" s="114"/>
      <c r="G9" s="114"/>
      <c r="H9" s="114"/>
      <c r="I9" s="118"/>
    </row>
    <row r="10" spans="1:9" s="116" customFormat="1" ht="12" x14ac:dyDescent="0.2">
      <c r="A10" s="105"/>
      <c r="B10" s="117"/>
      <c r="C10" s="117" t="s">
        <v>201</v>
      </c>
      <c r="D10" s="113"/>
      <c r="E10" s="114"/>
      <c r="F10" s="114"/>
      <c r="G10" s="114"/>
      <c r="H10" s="114"/>
      <c r="I10" s="119"/>
    </row>
    <row r="11" spans="1:9" ht="36" x14ac:dyDescent="0.2">
      <c r="A11" s="105"/>
      <c r="B11" s="120" t="s">
        <v>142</v>
      </c>
      <c r="C11" s="121" t="s">
        <v>202</v>
      </c>
      <c r="D11" s="122">
        <v>43</v>
      </c>
      <c r="E11" s="121" t="s">
        <v>203</v>
      </c>
      <c r="F11" s="121" t="s">
        <v>204</v>
      </c>
      <c r="G11" s="123" t="s">
        <v>205</v>
      </c>
      <c r="H11" s="121" t="s">
        <v>206</v>
      </c>
      <c r="I11" s="124">
        <f>17750400/1000</f>
        <v>17750.400000000001</v>
      </c>
    </row>
    <row r="12" spans="1:9" ht="36" x14ac:dyDescent="0.2">
      <c r="A12" s="105"/>
      <c r="B12" s="120"/>
      <c r="C12" s="121" t="s">
        <v>207</v>
      </c>
      <c r="D12" s="122">
        <v>2</v>
      </c>
      <c r="E12" s="121" t="s">
        <v>208</v>
      </c>
      <c r="F12" s="121" t="s">
        <v>204</v>
      </c>
      <c r="G12" s="123" t="s">
        <v>205</v>
      </c>
      <c r="H12" s="121" t="s">
        <v>206</v>
      </c>
      <c r="I12" s="124">
        <f>3870000/1000</f>
        <v>3870</v>
      </c>
    </row>
    <row r="13" spans="1:9" ht="36" x14ac:dyDescent="0.2">
      <c r="A13" s="105"/>
      <c r="B13" s="120"/>
      <c r="C13" s="121" t="s">
        <v>209</v>
      </c>
      <c r="D13" s="122"/>
      <c r="E13" s="121" t="s">
        <v>210</v>
      </c>
      <c r="F13" s="121" t="s">
        <v>204</v>
      </c>
      <c r="G13" s="123" t="s">
        <v>205</v>
      </c>
      <c r="H13" s="121" t="s">
        <v>206</v>
      </c>
      <c r="I13" s="124">
        <f>196104379.92/1000</f>
        <v>196104.37991999998</v>
      </c>
    </row>
    <row r="14" spans="1:9" ht="12" x14ac:dyDescent="0.2">
      <c r="A14" s="105"/>
      <c r="B14" s="120"/>
      <c r="C14" s="121"/>
      <c r="D14" s="122"/>
      <c r="E14" s="121"/>
      <c r="F14" s="121"/>
      <c r="G14" s="123"/>
      <c r="H14" s="121"/>
      <c r="I14" s="124"/>
    </row>
    <row r="15" spans="1:9" s="116" customFormat="1" ht="12" x14ac:dyDescent="0.2">
      <c r="A15" s="105"/>
      <c r="B15" s="125"/>
      <c r="C15" s="125" t="s">
        <v>124</v>
      </c>
      <c r="D15" s="126"/>
      <c r="E15" s="126"/>
      <c r="F15" s="126"/>
      <c r="G15" s="126"/>
      <c r="H15" s="126"/>
      <c r="I15" s="127">
        <f>SUM(I11:I14)</f>
        <v>217724.77991999997</v>
      </c>
    </row>
    <row r="16" spans="1:9" x14ac:dyDescent="0.2">
      <c r="G16" s="131"/>
      <c r="I16" s="132"/>
    </row>
    <row r="17" spans="9:9" x14ac:dyDescent="0.2">
      <c r="I17" s="132"/>
    </row>
    <row r="18" spans="9:9" x14ac:dyDescent="0.2">
      <c r="I18" s="132"/>
    </row>
    <row r="19" spans="9:9" x14ac:dyDescent="0.2">
      <c r="I19" s="133"/>
    </row>
    <row r="20" spans="9:9" x14ac:dyDescent="0.2">
      <c r="I20" s="134"/>
    </row>
    <row r="21" spans="9:9" x14ac:dyDescent="0.2">
      <c r="I21" s="134"/>
    </row>
    <row r="22" spans="9:9" x14ac:dyDescent="0.2">
      <c r="I22" s="134"/>
    </row>
    <row r="24" spans="9:9" x14ac:dyDescent="0.2">
      <c r="I24" s="111" t="s">
        <v>40</v>
      </c>
    </row>
  </sheetData>
  <mergeCells count="7">
    <mergeCell ref="I8:I10"/>
    <mergeCell ref="H2:I2"/>
    <mergeCell ref="B3:H3"/>
    <mergeCell ref="B4:H4"/>
    <mergeCell ref="B5:H5"/>
    <mergeCell ref="C7:D7"/>
    <mergeCell ref="E7:I7"/>
  </mergeCells>
  <pageMargins left="0.7" right="0.7" top="0.7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DA0E-984C-4112-BD43-02A51218C87D}">
  <sheetPr>
    <pageSetUpPr fitToPage="1"/>
  </sheetPr>
  <dimension ref="A2:F33"/>
  <sheetViews>
    <sheetView workbookViewId="0">
      <selection activeCell="C36" sqref="C36"/>
    </sheetView>
  </sheetViews>
  <sheetFormatPr baseColWidth="10" defaultRowHeight="12.75" x14ac:dyDescent="0.2"/>
  <cols>
    <col min="1" max="1" width="56.85546875" bestFit="1" customWidth="1"/>
    <col min="2" max="4" width="13.5703125" bestFit="1" customWidth="1"/>
    <col min="5" max="5" width="12" bestFit="1" customWidth="1"/>
    <col min="6" max="6" width="37.28515625" customWidth="1"/>
    <col min="7" max="7" width="39.140625" customWidth="1"/>
  </cols>
  <sheetData>
    <row r="2" spans="1:6" s="136" customFormat="1" ht="18.75" x14ac:dyDescent="0.3">
      <c r="A2" s="135" t="s">
        <v>212</v>
      </c>
      <c r="B2" s="135"/>
      <c r="C2" s="135"/>
      <c r="D2" s="135"/>
      <c r="E2" s="135"/>
      <c r="F2" s="135"/>
    </row>
    <row r="3" spans="1:6" s="136" customFormat="1" ht="18.75" x14ac:dyDescent="0.3">
      <c r="A3" s="135" t="s">
        <v>213</v>
      </c>
      <c r="B3" s="135"/>
      <c r="C3" s="135"/>
      <c r="D3" s="135"/>
      <c r="E3" s="135"/>
      <c r="F3" s="135"/>
    </row>
    <row r="4" spans="1:6" s="136" customFormat="1" ht="15.75" x14ac:dyDescent="0.25">
      <c r="A4" s="137" t="s">
        <v>214</v>
      </c>
      <c r="B4" s="137"/>
      <c r="C4" s="137"/>
      <c r="D4" s="137"/>
      <c r="E4" s="137"/>
      <c r="F4" s="137"/>
    </row>
    <row r="5" spans="1:6" ht="15" x14ac:dyDescent="0.2">
      <c r="A5" s="138"/>
      <c r="B5" s="138"/>
      <c r="C5" s="138"/>
      <c r="D5" s="138"/>
      <c r="E5" s="138"/>
      <c r="F5" s="138"/>
    </row>
    <row r="6" spans="1:6" ht="45" x14ac:dyDescent="0.2">
      <c r="A6" s="139" t="s">
        <v>215</v>
      </c>
      <c r="B6" s="139">
        <v>2022</v>
      </c>
      <c r="C6" s="139">
        <v>2023</v>
      </c>
      <c r="D6" s="139">
        <v>2024</v>
      </c>
      <c r="E6" s="139">
        <v>2025</v>
      </c>
      <c r="F6" s="139" t="s">
        <v>216</v>
      </c>
    </row>
    <row r="7" spans="1:6" x14ac:dyDescent="0.2">
      <c r="A7" s="140"/>
      <c r="B7" s="140"/>
      <c r="C7" s="140"/>
      <c r="D7" s="140"/>
      <c r="E7" s="140"/>
      <c r="F7" s="140" t="s">
        <v>217</v>
      </c>
    </row>
    <row r="8" spans="1:6" ht="15" x14ac:dyDescent="0.2">
      <c r="A8" s="141" t="s">
        <v>218</v>
      </c>
      <c r="B8" s="142">
        <f>SUM(B9:B12)</f>
        <v>5529.2614230832942</v>
      </c>
      <c r="C8" s="142">
        <f t="shared" ref="C8:E8" si="0">SUM(C9:C12)</f>
        <v>5545.8858160454529</v>
      </c>
      <c r="D8" s="142">
        <f t="shared" si="0"/>
        <v>5563.5798519636537</v>
      </c>
      <c r="E8" s="142">
        <f t="shared" si="0"/>
        <v>5617.9930185289841</v>
      </c>
      <c r="F8" s="143"/>
    </row>
    <row r="9" spans="1:6" ht="15" x14ac:dyDescent="0.2">
      <c r="A9" s="144" t="s">
        <v>219</v>
      </c>
      <c r="B9" s="142">
        <v>0</v>
      </c>
      <c r="C9" s="142">
        <v>0</v>
      </c>
      <c r="D9" s="142">
        <v>0</v>
      </c>
      <c r="E9" s="142">
        <v>0</v>
      </c>
      <c r="F9" s="145"/>
    </row>
    <row r="10" spans="1:6" ht="15" x14ac:dyDescent="0.2">
      <c r="A10" s="144" t="s">
        <v>220</v>
      </c>
      <c r="B10" s="142">
        <v>0</v>
      </c>
      <c r="C10" s="142">
        <v>0</v>
      </c>
      <c r="D10" s="142">
        <v>0</v>
      </c>
      <c r="E10" s="142">
        <v>0</v>
      </c>
      <c r="F10" s="145"/>
    </row>
    <row r="11" spans="1:6" ht="15" x14ac:dyDescent="0.2">
      <c r="A11" s="144" t="s">
        <v>221</v>
      </c>
      <c r="B11" s="142">
        <v>0</v>
      </c>
      <c r="C11" s="142">
        <v>0</v>
      </c>
      <c r="D11" s="142">
        <v>0</v>
      </c>
      <c r="E11" s="142">
        <v>0</v>
      </c>
      <c r="F11" s="145"/>
    </row>
    <row r="12" spans="1:6" ht="42.75" x14ac:dyDescent="0.2">
      <c r="A12" s="144" t="s">
        <v>222</v>
      </c>
      <c r="B12" s="142">
        <v>5529.2614230832942</v>
      </c>
      <c r="C12" s="142">
        <v>5545.8858160454529</v>
      </c>
      <c r="D12" s="142">
        <v>5563.5798519636537</v>
      </c>
      <c r="E12" s="142">
        <v>5617.9930185289841</v>
      </c>
      <c r="F12" s="145" t="s">
        <v>223</v>
      </c>
    </row>
    <row r="13" spans="1:6" ht="15" x14ac:dyDescent="0.2">
      <c r="A13" s="141" t="s">
        <v>224</v>
      </c>
      <c r="B13" s="142">
        <v>0</v>
      </c>
      <c r="C13" s="142">
        <v>0</v>
      </c>
      <c r="D13" s="142">
        <v>0</v>
      </c>
      <c r="E13" s="142">
        <v>0</v>
      </c>
      <c r="F13" s="145"/>
    </row>
    <row r="14" spans="1:6" ht="15" x14ac:dyDescent="0.2">
      <c r="A14" s="141" t="s">
        <v>225</v>
      </c>
      <c r="B14" s="142">
        <v>0</v>
      </c>
      <c r="C14" s="142">
        <v>0</v>
      </c>
      <c r="D14" s="142">
        <v>0</v>
      </c>
      <c r="E14" s="142">
        <v>0</v>
      </c>
      <c r="F14" s="143"/>
    </row>
    <row r="15" spans="1:6" ht="15" x14ac:dyDescent="0.25">
      <c r="A15" s="146" t="s">
        <v>211</v>
      </c>
      <c r="B15" s="147">
        <f>B8+B13+B14</f>
        <v>5529.2614230832942</v>
      </c>
      <c r="C15" s="147">
        <f>C8+C13+C14</f>
        <v>5545.8858160454529</v>
      </c>
      <c r="D15" s="147">
        <f>D8+D13+D14</f>
        <v>5563.5798519636537</v>
      </c>
      <c r="E15" s="147">
        <f>E8+E13+E14</f>
        <v>5617.9930185289841</v>
      </c>
      <c r="F15" s="146"/>
    </row>
    <row r="17" spans="1:6" ht="45" x14ac:dyDescent="0.2">
      <c r="A17" s="148" t="s">
        <v>226</v>
      </c>
      <c r="B17" s="139">
        <v>2022</v>
      </c>
      <c r="C17" s="139">
        <v>2023</v>
      </c>
      <c r="D17" s="139">
        <v>2024</v>
      </c>
      <c r="E17" s="139">
        <v>2025</v>
      </c>
      <c r="F17" s="139" t="s">
        <v>216</v>
      </c>
    </row>
    <row r="18" spans="1:6" x14ac:dyDescent="0.2">
      <c r="A18" s="140"/>
      <c r="B18" s="140"/>
      <c r="C18" s="140"/>
      <c r="D18" s="140"/>
      <c r="E18" s="140"/>
      <c r="F18" s="140" t="s">
        <v>217</v>
      </c>
    </row>
    <row r="19" spans="1:6" ht="15" x14ac:dyDescent="0.2">
      <c r="A19" s="141" t="s">
        <v>227</v>
      </c>
      <c r="B19" s="149">
        <f>+B20</f>
        <v>5311.5366431632938</v>
      </c>
      <c r="C19" s="149">
        <f t="shared" ref="C19:E19" si="1">+C20</f>
        <v>5327.5078617856934</v>
      </c>
      <c r="D19" s="149">
        <f t="shared" si="1"/>
        <v>5343.7824410012054</v>
      </c>
      <c r="E19" s="149">
        <f t="shared" si="1"/>
        <v>5396.6570256897985</v>
      </c>
      <c r="F19" s="150"/>
    </row>
    <row r="20" spans="1:6" ht="15" x14ac:dyDescent="0.25">
      <c r="A20" s="151" t="s">
        <v>228</v>
      </c>
      <c r="B20" s="149">
        <f>+B21+B22+B23</f>
        <v>5311.5366431632938</v>
      </c>
      <c r="C20" s="149">
        <f t="shared" ref="C20:E20" si="2">+C21+C22+C23</f>
        <v>5327.5078617856934</v>
      </c>
      <c r="D20" s="149">
        <f t="shared" si="2"/>
        <v>5343.7824410012054</v>
      </c>
      <c r="E20" s="149">
        <f t="shared" si="2"/>
        <v>5396.6570256897985</v>
      </c>
      <c r="F20" s="152"/>
    </row>
    <row r="21" spans="1:6" ht="14.25" x14ac:dyDescent="0.2">
      <c r="A21" s="153" t="s">
        <v>229</v>
      </c>
      <c r="B21" s="149">
        <v>3127.1923744800006</v>
      </c>
      <c r="C21" s="149">
        <v>3142.8283363524001</v>
      </c>
      <c r="D21" s="149">
        <v>3158.5424780341618</v>
      </c>
      <c r="E21" s="149">
        <v>3190.1279028145036</v>
      </c>
      <c r="F21" s="152"/>
    </row>
    <row r="22" spans="1:6" ht="14.25" x14ac:dyDescent="0.2">
      <c r="A22" s="153" t="s">
        <v>230</v>
      </c>
      <c r="B22" s="149">
        <v>2072.5920186832932</v>
      </c>
      <c r="C22" s="149">
        <v>2072.5920186832932</v>
      </c>
      <c r="D22" s="149">
        <v>2072.5920186832932</v>
      </c>
      <c r="E22" s="149">
        <v>2093.3179388701265</v>
      </c>
      <c r="F22" s="152"/>
    </row>
    <row r="23" spans="1:6" ht="14.25" x14ac:dyDescent="0.2">
      <c r="A23" s="153" t="s">
        <v>231</v>
      </c>
      <c r="B23" s="149">
        <v>111.75225</v>
      </c>
      <c r="C23" s="149">
        <v>112.08750674999999</v>
      </c>
      <c r="D23" s="149">
        <v>112.64794428374996</v>
      </c>
      <c r="E23" s="149">
        <v>113.2111840051687</v>
      </c>
      <c r="F23" s="152"/>
    </row>
    <row r="24" spans="1:6" ht="15" x14ac:dyDescent="0.2">
      <c r="A24" s="141" t="s">
        <v>232</v>
      </c>
      <c r="B24" s="149">
        <v>217.72477991999997</v>
      </c>
      <c r="C24" s="149">
        <v>218.37795425975997</v>
      </c>
      <c r="D24" s="154">
        <v>219.7974109624484</v>
      </c>
      <c r="E24" s="149">
        <v>221.33599283918551</v>
      </c>
      <c r="F24" s="152"/>
    </row>
    <row r="25" spans="1:6" ht="15" x14ac:dyDescent="0.2">
      <c r="A25" s="141" t="s">
        <v>233</v>
      </c>
      <c r="B25" s="149"/>
      <c r="C25" s="149"/>
      <c r="D25" s="149"/>
      <c r="E25" s="149"/>
      <c r="F25" s="150"/>
    </row>
    <row r="26" spans="1:6" ht="15" x14ac:dyDescent="0.2">
      <c r="A26" s="155" t="s">
        <v>234</v>
      </c>
      <c r="B26" s="149">
        <v>0</v>
      </c>
      <c r="C26" s="149">
        <v>0</v>
      </c>
      <c r="D26" s="149">
        <v>0</v>
      </c>
      <c r="E26" s="149">
        <v>0</v>
      </c>
      <c r="F26" s="150"/>
    </row>
    <row r="27" spans="1:6" ht="15" x14ac:dyDescent="0.25">
      <c r="A27" s="156" t="s">
        <v>211</v>
      </c>
      <c r="B27" s="157">
        <f>B19+B25+B26+B24</f>
        <v>5529.2614230832942</v>
      </c>
      <c r="C27" s="157">
        <f t="shared" ref="C27:E27" si="3">C19+C25+C26+C24</f>
        <v>5545.8858160454538</v>
      </c>
      <c r="D27" s="157">
        <f t="shared" si="3"/>
        <v>5563.5798519636537</v>
      </c>
      <c r="E27" s="157">
        <f t="shared" si="3"/>
        <v>5617.9930185289841</v>
      </c>
      <c r="F27" s="146"/>
    </row>
    <row r="28" spans="1:6" ht="15" x14ac:dyDescent="0.2">
      <c r="A28" s="158" t="s">
        <v>235</v>
      </c>
      <c r="B28" s="159">
        <f>B15-B27</f>
        <v>0</v>
      </c>
      <c r="C28" s="159">
        <f t="shared" ref="C28:E28" si="4">C15-C27</f>
        <v>0</v>
      </c>
      <c r="D28" s="159">
        <f t="shared" si="4"/>
        <v>0</v>
      </c>
      <c r="E28" s="159">
        <f t="shared" si="4"/>
        <v>0</v>
      </c>
      <c r="F28" s="160"/>
    </row>
    <row r="29" spans="1:6" x14ac:dyDescent="0.2">
      <c r="B29" s="161"/>
      <c r="C29" s="161"/>
      <c r="D29" s="161"/>
      <c r="E29" s="161"/>
    </row>
    <row r="30" spans="1:6" ht="120" customHeight="1" x14ac:dyDescent="0.2">
      <c r="A30" s="162" t="s">
        <v>236</v>
      </c>
      <c r="B30" s="163"/>
      <c r="C30" s="163"/>
      <c r="D30" s="163"/>
      <c r="E30" s="163"/>
      <c r="F30" s="164"/>
    </row>
    <row r="31" spans="1:6" ht="105" customHeight="1" x14ac:dyDescent="0.2">
      <c r="A31" s="162" t="s">
        <v>237</v>
      </c>
      <c r="B31" s="163"/>
      <c r="C31" s="163"/>
      <c r="D31" s="163"/>
      <c r="E31" s="163"/>
      <c r="F31" s="164"/>
    </row>
    <row r="32" spans="1:6" x14ac:dyDescent="0.2">
      <c r="A32" s="165"/>
      <c r="B32" s="165"/>
      <c r="C32" s="165"/>
      <c r="D32" s="165"/>
      <c r="E32" s="165"/>
      <c r="F32" s="165"/>
    </row>
    <row r="33" spans="1:6" ht="14.25" x14ac:dyDescent="0.2">
      <c r="A33" s="166" t="s">
        <v>238</v>
      </c>
      <c r="B33" s="165"/>
      <c r="C33" s="165"/>
      <c r="D33" s="165"/>
      <c r="E33" s="165"/>
      <c r="F33" s="165"/>
    </row>
  </sheetData>
  <mergeCells count="5">
    <mergeCell ref="A2:F2"/>
    <mergeCell ref="A3:F3"/>
    <mergeCell ref="A4:F4"/>
    <mergeCell ref="A30:F30"/>
    <mergeCell ref="A31:F31"/>
  </mergeCells>
  <pageMargins left="0.7" right="0.7" top="0.75" bottom="0.75" header="0.3" footer="0.3"/>
  <pageSetup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AF53-D6EA-4BDF-AD32-1F6188276CA2}">
  <dimension ref="B4:L25"/>
  <sheetViews>
    <sheetView topLeftCell="A2" workbookViewId="0">
      <selection activeCell="F23" sqref="F23"/>
    </sheetView>
  </sheetViews>
  <sheetFormatPr baseColWidth="10" defaultRowHeight="12.75" x14ac:dyDescent="0.2"/>
  <cols>
    <col min="1" max="1" width="6" customWidth="1"/>
    <col min="2" max="2" width="80.5703125" customWidth="1"/>
    <col min="3" max="3" width="18.7109375" customWidth="1"/>
    <col min="4" max="4" width="3.7109375" customWidth="1"/>
    <col min="5" max="9" width="14.140625" bestFit="1" customWidth="1"/>
  </cols>
  <sheetData>
    <row r="4" spans="2:12" ht="14.25" x14ac:dyDescent="0.2">
      <c r="B4" s="28" t="e">
        <f>+'Presupuesto detallado'!#REF!</f>
        <v>#REF!</v>
      </c>
      <c r="C4" s="30" t="e">
        <f>+'Presupuesto detallado'!#REF!</f>
        <v>#REF!</v>
      </c>
      <c r="D4" s="29" t="e">
        <f>+'Presupuesto detallado'!#REF!</f>
        <v>#REF!</v>
      </c>
      <c r="F4" s="31"/>
      <c r="G4" s="32"/>
      <c r="H4" s="33"/>
      <c r="I4" s="33"/>
      <c r="J4" s="33"/>
      <c r="K4" s="33"/>
      <c r="L4" s="33"/>
    </row>
    <row r="5" spans="2:12" ht="14.25" x14ac:dyDescent="0.2">
      <c r="B5" s="28" t="e">
        <f>+'Presupuesto detallado'!#REF!</f>
        <v>#REF!</v>
      </c>
      <c r="C5" s="30" t="e">
        <f>+'Presupuesto detallado'!#REF!</f>
        <v>#REF!</v>
      </c>
      <c r="D5" s="29" t="e">
        <f>+'Presupuesto detallado'!#REF!</f>
        <v>#REF!</v>
      </c>
    </row>
    <row r="6" spans="2:12" ht="14.25" x14ac:dyDescent="0.2">
      <c r="B6" s="28" t="e">
        <f>+'Presupuesto detallado'!#REF!</f>
        <v>#REF!</v>
      </c>
      <c r="C6" s="30" t="e">
        <f>+'Presupuesto detallado'!#REF!</f>
        <v>#REF!</v>
      </c>
      <c r="D6" s="29" t="e">
        <f>+'Presupuesto detallado'!#REF!</f>
        <v>#REF!</v>
      </c>
    </row>
    <row r="7" spans="2:12" ht="14.25" x14ac:dyDescent="0.2">
      <c r="B7" s="28" t="e">
        <f>+'Presupuesto detallado'!#REF!</f>
        <v>#REF!</v>
      </c>
      <c r="C7" s="30" t="e">
        <f>+'Presupuesto detallado'!#REF!</f>
        <v>#REF!</v>
      </c>
      <c r="D7" s="29" t="e">
        <f>+'Presupuesto detallado'!#REF!</f>
        <v>#REF!</v>
      </c>
    </row>
    <row r="8" spans="2:12" ht="14.25" x14ac:dyDescent="0.2">
      <c r="B8" s="28" t="e">
        <f>+'Presupuesto detallado'!#REF!</f>
        <v>#REF!</v>
      </c>
      <c r="C8" s="30" t="e">
        <f>+'Presupuesto detallado'!#REF!</f>
        <v>#REF!</v>
      </c>
      <c r="D8" s="29" t="e">
        <f>+'Presupuesto detallado'!#REF!</f>
        <v>#REF!</v>
      </c>
    </row>
    <row r="9" spans="2:12" ht="14.25" x14ac:dyDescent="0.2">
      <c r="B9" s="28" t="e">
        <f>+'Presupuesto detallado'!#REF!</f>
        <v>#REF!</v>
      </c>
      <c r="C9" s="30" t="e">
        <f>+'Presupuesto detallado'!#REF!</f>
        <v>#REF!</v>
      </c>
      <c r="D9" s="29" t="e">
        <f>+'Presupuesto detallado'!#REF!</f>
        <v>#REF!</v>
      </c>
    </row>
    <row r="10" spans="2:12" ht="14.25" x14ac:dyDescent="0.2">
      <c r="B10" s="28" t="e">
        <f>+'Presupuesto detallado'!#REF!</f>
        <v>#REF!</v>
      </c>
      <c r="C10" s="30" t="e">
        <f>+'Presupuesto detallado'!#REF!</f>
        <v>#REF!</v>
      </c>
      <c r="D10" s="29" t="e">
        <f>+'Presupuesto detallado'!#REF!</f>
        <v>#REF!</v>
      </c>
    </row>
    <row r="11" spans="2:12" ht="14.25" x14ac:dyDescent="0.2">
      <c r="B11" s="28" t="e">
        <f>+'Presupuesto detallado'!#REF!</f>
        <v>#REF!</v>
      </c>
      <c r="C11" s="30" t="e">
        <f>+'Presupuesto detallado'!#REF!</f>
        <v>#REF!</v>
      </c>
      <c r="D11" s="29" t="e">
        <f>+'Presupuesto detallado'!#REF!</f>
        <v>#REF!</v>
      </c>
    </row>
    <row r="12" spans="2:12" ht="14.25" x14ac:dyDescent="0.2">
      <c r="B12" s="28" t="e">
        <f>+'Presupuesto detallado'!#REF!</f>
        <v>#REF!</v>
      </c>
      <c r="C12" s="30" t="e">
        <f>+'Presupuesto detallado'!#REF!</f>
        <v>#REF!</v>
      </c>
      <c r="D12" s="29" t="e">
        <f>+'Presupuesto detallado'!#REF!</f>
        <v>#REF!</v>
      </c>
    </row>
    <row r="13" spans="2:12" ht="14.25" x14ac:dyDescent="0.2">
      <c r="B13" s="28" t="e">
        <f>+'Presupuesto detallado'!#REF!</f>
        <v>#REF!</v>
      </c>
      <c r="C13" s="30" t="e">
        <f>+'Presupuesto detallado'!#REF!</f>
        <v>#REF!</v>
      </c>
    </row>
    <row r="16" spans="2:12" ht="14.25" x14ac:dyDescent="0.2">
      <c r="B16" s="37" t="s">
        <v>154</v>
      </c>
      <c r="C16" s="38"/>
      <c r="D16" s="38"/>
      <c r="E16" s="39">
        <v>2015</v>
      </c>
      <c r="F16" s="39">
        <v>2016</v>
      </c>
      <c r="G16" s="39">
        <v>2017</v>
      </c>
      <c r="H16" s="39">
        <v>2018</v>
      </c>
      <c r="I16" s="39">
        <v>2019</v>
      </c>
    </row>
    <row r="17" spans="2:9" ht="14.25" x14ac:dyDescent="0.2">
      <c r="B17" s="40" t="s">
        <v>151</v>
      </c>
      <c r="C17" s="41"/>
      <c r="D17" s="38"/>
      <c r="E17" s="42">
        <v>29281373.300000001</v>
      </c>
      <c r="F17" s="42">
        <v>31136210.5</v>
      </c>
      <c r="G17" s="42">
        <v>33189220.600000001</v>
      </c>
      <c r="H17" s="42">
        <v>34937935.899999999</v>
      </c>
      <c r="I17" s="42">
        <v>36279503.799999997</v>
      </c>
    </row>
    <row r="19" spans="2:9" x14ac:dyDescent="0.2">
      <c r="E19" s="27" t="s">
        <v>152</v>
      </c>
      <c r="F19" s="34">
        <f>+F17/E17-1</f>
        <v>6.3345293985921147E-2</v>
      </c>
      <c r="G19" s="34">
        <f t="shared" ref="G19:I19" si="0">+G17/F17-1</f>
        <v>6.5936415094572931E-2</v>
      </c>
      <c r="H19" s="34">
        <f t="shared" si="0"/>
        <v>5.2689254775690531E-2</v>
      </c>
      <c r="I19" s="34">
        <f t="shared" si="0"/>
        <v>3.8398602133791204E-2</v>
      </c>
    </row>
    <row r="20" spans="2:9" x14ac:dyDescent="0.2">
      <c r="E20" s="27" t="s">
        <v>153</v>
      </c>
      <c r="F20" s="35">
        <f>AVERAGE(F19:I19)</f>
        <v>5.5092391497493953E-2</v>
      </c>
    </row>
    <row r="21" spans="2:9" x14ac:dyDescent="0.2">
      <c r="E21" s="43">
        <v>0.65</v>
      </c>
      <c r="F21" s="26">
        <f>+F20*E21</f>
        <v>3.5810054473371072E-2</v>
      </c>
    </row>
    <row r="25" spans="2:9" x14ac:dyDescent="0.2">
      <c r="E25"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840F8488598B45879A64BFC989E007" ma:contentTypeVersion="7" ma:contentTypeDescription="Crear nuevo documento." ma:contentTypeScope="" ma:versionID="569f259a34d28017a889e8200df03d55">
  <xsd:schema xmlns:xsd="http://www.w3.org/2001/XMLSchema" xmlns:xs="http://www.w3.org/2001/XMLSchema" xmlns:p="http://schemas.microsoft.com/office/2006/metadata/properties" xmlns:ns2="ba688c28-be0c-44d7-8160-62774956d5a8" xmlns:ns3="fe04cdcb-acd9-40f4-87f5-510e41208826" targetNamespace="http://schemas.microsoft.com/office/2006/metadata/properties" ma:root="true" ma:fieldsID="b041c38e2bb98aacc16757dc93ec33d2" ns2:_="" ns3:_="">
    <xsd:import namespace="ba688c28-be0c-44d7-8160-62774956d5a8"/>
    <xsd:import namespace="fe04cdcb-acd9-40f4-87f5-510e412088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88c28-be0c-44d7-8160-62774956d5a8" elementFormDefault="qualified">
    <xsd:import namespace="http://schemas.microsoft.com/office/2006/documentManagement/types"/>
    <xsd:import namespace="http://schemas.microsoft.com/office/infopath/2007/PartnerControls"/>
    <xsd:element name="SharedWithUsers" ma:index="5" nillable="true" ma:displayName="Compartido c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04cdcb-acd9-40f4-87f5-510e41208826"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50FEB3E-1A44-4815-AF17-F99E134F4F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88c28-be0c-44d7-8160-62774956d5a8"/>
    <ds:schemaRef ds:uri="fe04cdcb-acd9-40f4-87f5-510e412088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1E8E1-762D-4313-8152-A1E014A66916}">
  <ds:schemaRefs>
    <ds:schemaRef ds:uri="http://schemas.microsoft.com/sharepoint/v3/contenttype/forms"/>
  </ds:schemaRefs>
</ds:datastoreItem>
</file>

<file path=customXml/itemProps3.xml><?xml version="1.0" encoding="utf-8"?>
<ds:datastoreItem xmlns:ds="http://schemas.openxmlformats.org/officeDocument/2006/customXml" ds:itemID="{CF165218-0895-4832-9D91-5B72140A6050}">
  <ds:schemaRefs>
    <ds:schemaRef ds:uri="http://purl.org/dc/terms/"/>
    <ds:schemaRef ds:uri="e142e62d-f4b1-4a71-b622-57f775f2bca3"/>
    <ds:schemaRef ds:uri="http://purl.org/dc/elements/1.1/"/>
    <ds:schemaRef ds:uri="http://purl.org/dc/dcmitype/"/>
    <ds:schemaRef ds:uri="http://schemas.microsoft.com/office/infopath/2007/PartnerControls"/>
    <ds:schemaRef ds:uri="http://www.w3.org/XML/1998/namespace"/>
    <ds:schemaRef ds:uri="http://schemas.microsoft.com/office/2006/documentManagement/types"/>
    <ds:schemaRef ds:uri="bd473624-898d-45c1-9f2f-d8e776dc9725"/>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Presupuesto detallado</vt:lpstr>
      <vt:lpstr>Inversiones</vt:lpstr>
      <vt:lpstr>Plurianual</vt:lpstr>
      <vt:lpstr>Consultorías</vt:lpstr>
      <vt:lpstr>Inversiones!Área_de_impresión</vt:lpstr>
      <vt:lpstr>'Presupuesto detallado'!Área_de_impresión</vt:lpstr>
      <vt:lpstr>'Presupuesto detallado'!Títulos_a_imprimir</vt:lpstr>
    </vt:vector>
  </TitlesOfParts>
  <Company>SUGEVAL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Dondi Nuñez</dc:creator>
  <cp:lastModifiedBy>ZARATE BADILLA RUSBERTH</cp:lastModifiedBy>
  <cp:lastPrinted>2022-02-24T20:21:05Z</cp:lastPrinted>
  <dcterms:created xsi:type="dcterms:W3CDTF">2005-09-06T21:44:15Z</dcterms:created>
  <dcterms:modified xsi:type="dcterms:W3CDTF">2022-02-24T20:22:03Z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0x01010047840F8488598B45879A64BFC989E007</vt:lpwstr>
  </property>
</Properties>
</file>